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공공보건의료지원단\2024년\0. 2024 공공보건의료 시행계획\홈페이지 업로드용\"/>
    </mc:Choice>
  </mc:AlternateContent>
  <bookViews>
    <workbookView xWindow="0" yWindow="0" windowWidth="28800" windowHeight="12255" tabRatio="712"/>
  </bookViews>
  <sheets>
    <sheet name="2024 공보계 지표 목록" sheetId="1" r:id="rId1"/>
    <sheet name="1.전라남도 분야별 의료취약지" sheetId="38" r:id="rId2"/>
    <sheet name="2. 분만의료 취약지 A등급" sheetId="39" r:id="rId3"/>
    <sheet name="3. 응급의료취약지" sheetId="40" r:id="rId4"/>
    <sheet name="4. 소아청소년과취약지" sheetId="41" r:id="rId5"/>
    <sheet name="5. 인공신장실취약지" sheetId="42" r:id="rId6"/>
    <sheet name="6. 전라남도 시·군별 인구 수" sheetId="43" r:id="rId7"/>
    <sheet name="7. 생산가능 인구 및 비율" sheetId="44" r:id="rId8"/>
    <sheet name="8. 가임여성인구비율" sheetId="45" r:id="rId9"/>
    <sheet name="9. 합계 및 모의 연령별 출산율" sheetId="46" r:id="rId10"/>
    <sheet name="10. 전라남도 시·군별 합계출산율" sheetId="47" r:id="rId11"/>
    <sheet name="11. 전라남도 시·군별 고령인구비율" sheetId="48" r:id="rId12"/>
    <sheet name="12. 전라남도 노년부양비 및 노령화지수" sheetId="49" r:id="rId13"/>
    <sheet name="13. 읍․면․동별 고령인구비율" sheetId="50" r:id="rId14"/>
    <sheet name="14.광역시도별 독거노인 가구 현황" sheetId="51" r:id="rId15"/>
    <sheet name="15. 전라남도 시군별 독거노인 가구 현황" sheetId="52" r:id="rId16"/>
    <sheet name="16.광역시도별 장애인 인구" sheetId="53" r:id="rId17"/>
    <sheet name="17.전라남도 시군별 장애인 인구" sheetId="54" r:id="rId18"/>
    <sheet name="18. 정신질환 수진자율" sheetId="55" r:id="rId19"/>
    <sheet name="19. 광역시도별 의료급여 수급권자" sheetId="56" r:id="rId20"/>
    <sheet name="20. 광역시․도별 다문화 가구" sheetId="57" r:id="rId21"/>
    <sheet name="21. 광역시·도별 재정자립도" sheetId="58" r:id="rId22"/>
    <sheet name="22. 전라남도 시·군별 재정자립도" sheetId="59" r:id="rId23"/>
    <sheet name="23. 광역시·도별 일반회계 중 보건의료예산 비중 " sheetId="60" r:id="rId24"/>
    <sheet name="24. 전라남도 시·군별 일반회계 중 보건의료예산 비중" sheetId="61" r:id="rId25"/>
    <sheet name="25. 전라남도 시·군별 기초생활 비율" sheetId="62" r:id="rId26"/>
    <sheet name="28. 기대수명" sheetId="63" r:id="rId27"/>
    <sheet name="29. 조사망률 및 연령표준화사망률" sheetId="64" r:id="rId28"/>
    <sheet name="30. 사망원인별 연령표준화 사망률" sheetId="65" r:id="rId29"/>
    <sheet name="31. 치료가능 사망률(OECD 기준)" sheetId="67" r:id="rId30"/>
    <sheet name="32. 심장질환 연령표준화 사망률" sheetId="68" r:id="rId31"/>
    <sheet name="33. 고의적 자해(자살) 사망률" sheetId="69" r:id="rId32"/>
    <sheet name="34. 전라남도 시·군별 고의적 자해(자살) 사망률" sheetId="70" r:id="rId33"/>
    <sheet name="35. 치매환자 유병 현황" sheetId="71" r:id="rId34"/>
    <sheet name="36. 전라남도 시·군별 치매환자 유병 현황" sheetId="72" r:id="rId35"/>
    <sheet name="37. 광역시·도별 결핵 신환자 수 및 율" sheetId="73" r:id="rId36"/>
    <sheet name="38. 법정감염병 지역별 신고 현황" sheetId="74" r:id="rId37"/>
    <sheet name="39. 비만률" sheetId="75" r:id="rId38"/>
    <sheet name="40. 전라남도 지역주민의 건강행태" sheetId="76" r:id="rId39"/>
    <sheet name="41. 흡연율" sheetId="77" r:id="rId40"/>
    <sheet name="42. 시도별 주관적 건강인지율" sheetId="78" r:id="rId41"/>
    <sheet name="43. 시군별 주관적 건강인지율" sheetId="79" r:id="rId42"/>
    <sheet name="44. 의료기관 수" sheetId="80" r:id="rId43"/>
    <sheet name="45. 병상 수" sheetId="81" r:id="rId44"/>
    <sheet name="46. 공공의료기관 분포 현황" sheetId="82" r:id="rId45"/>
    <sheet name="47. 전라남도 공공의료기관(2022년 기준)" sheetId="83" r:id="rId46"/>
    <sheet name="48. 공공의료기관 병상 분포 현황" sheetId="84" r:id="rId47"/>
    <sheet name="49. 공공의료기관 지역 내 의료서비스 점유율" sheetId="85" r:id="rId48"/>
    <sheet name="50. 응급의료기관 현황" sheetId="86" r:id="rId49"/>
    <sheet name="51. 2023년 권역 및 지역 책임의료기관 지정 현황" sheetId="87" r:id="rId50"/>
    <sheet name="52. 필수보건의료 협력 분야 영역별 확대 계획" sheetId="88" r:id="rId51"/>
    <sheet name="53. 감염병 관리기관 지정 현황" sheetId="89" r:id="rId52"/>
    <sheet name="54. 권역별 감염병 관리시설 현황" sheetId="90" r:id="rId53"/>
    <sheet name="55. 시·군 물리치료실 현황" sheetId="97" r:id="rId54"/>
    <sheet name="56. 응급의료 전용헬기 보유 및 실적" sheetId="92" r:id="rId55"/>
    <sheet name="57. 2023년 전라남도 응급의료 전용헬기 운영 현황" sheetId="93" r:id="rId56"/>
    <sheet name="58. 병원선 제원" sheetId="94" r:id="rId57"/>
    <sheet name="59. 병원선 인력" sheetId="95" r:id="rId58"/>
    <sheet name="60. 병원선 진료실적" sheetId="96" r:id="rId59"/>
    <sheet name="61. 시도별 의료인력 현황" sheetId="36" r:id="rId60"/>
    <sheet name="62. 전라남도 시군별 의료인력 현황" sheetId="35" r:id="rId61"/>
    <sheet name="63. 공공의료기관 인력 현황" sheetId="34" r:id="rId62"/>
    <sheet name="64. 응급의학과 의사 현황" sheetId="33" r:id="rId63"/>
    <sheet name="65. 응급의학전문의 환자 수" sheetId="32" r:id="rId64"/>
    <sheet name="66. 응급실 전담 간호사 현황" sheetId="31" r:id="rId65"/>
    <sheet name="67. 구급인력 수" sheetId="30" r:id="rId66"/>
    <sheet name="68. 전라남도 보건의료 관련 지원조직 현황" sheetId="29" r:id="rId67"/>
    <sheet name="69. 기준시간(60분) 내 의료자원 접근 불가능한 인구" sheetId="28" r:id="rId68"/>
    <sheet name="70. 관내 의료이용률" sheetId="27" r:id="rId69"/>
    <sheet name="71. 시도별 중증응급 환자 전문의 진료 및 전원율" sheetId="26" r:id="rId70"/>
    <sheet name="72. 기준시간(60분) 내 의료이용률(TRI)" sheetId="25" r:id="rId71"/>
    <sheet name="73. 시도별 분만 및 신생아 관내 의료이용률" sheetId="24" r:id="rId72"/>
    <sheet name="74. 전라남도 시·군별 분만 및 신생아 관내 의료이용" sheetId="23" r:id="rId73"/>
    <sheet name="76. 시·도 보건기관 이용 " sheetId="21" r:id="rId74"/>
    <sheet name="77. 전라남도 시·군별 보건기관 이용률" sheetId="20" r:id="rId75"/>
    <sheet name="78. 전라남도 다빈도 질환(입원)" sheetId="18" r:id="rId76"/>
    <sheet name="79. 전라남도 다빈도 질환(외래)" sheetId="17" r:id="rId77"/>
    <sheet name="80. 전라남도 고혈압 및 당뇨병 의료이용 현황" sheetId="16" r:id="rId78"/>
    <sheet name="81. 전라남도 2023년 금연클리닉 운영 실적" sheetId="15" r:id="rId79"/>
    <sheet name="82. 국가암검진 및 일반건강검진 수검률" sheetId="14" r:id="rId80"/>
    <sheet name="83. 시·군별 건강검진 수검률" sheetId="13" r:id="rId81"/>
    <sheet name="84. 전국 어린이 예방접종률 현황" sheetId="12" r:id="rId82"/>
    <sheet name="88. 장애인 의료이용 현황" sheetId="11" r:id="rId8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0" l="1"/>
  <c r="C6" i="50"/>
  <c r="B6" i="50"/>
  <c r="E5" i="50"/>
  <c r="E6" i="50" s="1"/>
  <c r="E4" i="50"/>
  <c r="I5" i="44" l="1"/>
  <c r="G5" i="44"/>
  <c r="E5" i="44"/>
  <c r="G22" i="14" l="1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11" i="14"/>
  <c r="D11" i="14"/>
  <c r="G10" i="14"/>
  <c r="D10" i="14"/>
  <c r="G9" i="14"/>
  <c r="D9" i="14"/>
  <c r="G8" i="14"/>
  <c r="D8" i="14"/>
  <c r="G7" i="14"/>
  <c r="D7" i="14"/>
  <c r="G6" i="14"/>
  <c r="D6" i="14"/>
  <c r="G5" i="14"/>
  <c r="D5" i="14"/>
  <c r="D5" i="15"/>
  <c r="E5" i="15" s="1"/>
  <c r="C5" i="15"/>
  <c r="B5" i="15"/>
  <c r="B17" i="30"/>
  <c r="B16" i="30"/>
  <c r="B15" i="30"/>
  <c r="B14" i="30"/>
  <c r="B13" i="30"/>
  <c r="B12" i="30"/>
  <c r="B11" i="30"/>
  <c r="B10" i="30"/>
  <c r="B9" i="30"/>
  <c r="B8" i="30"/>
  <c r="B7" i="30"/>
  <c r="B6" i="30"/>
  <c r="C13" i="96"/>
  <c r="C11" i="96"/>
  <c r="C10" i="96"/>
  <c r="E9" i="96"/>
  <c r="C9" i="96" s="1"/>
  <c r="D9" i="96"/>
  <c r="C8" i="96"/>
  <c r="C7" i="96"/>
  <c r="C6" i="96"/>
  <c r="E5" i="96"/>
  <c r="E4" i="96" s="1"/>
  <c r="D5" i="96"/>
  <c r="D4" i="96" s="1"/>
  <c r="C5" i="96"/>
  <c r="O10" i="93"/>
  <c r="K10" i="93"/>
  <c r="G10" i="93"/>
  <c r="C10" i="93"/>
  <c r="P6" i="93"/>
  <c r="B32" i="81"/>
  <c r="B31" i="81"/>
  <c r="B30" i="81"/>
  <c r="B29" i="81"/>
  <c r="B28" i="81"/>
  <c r="B27" i="81"/>
  <c r="B26" i="81"/>
  <c r="B25" i="81"/>
  <c r="B24" i="81"/>
  <c r="B23" i="81"/>
  <c r="B22" i="81"/>
  <c r="B21" i="81"/>
  <c r="B20" i="81"/>
  <c r="B19" i="81"/>
  <c r="B18" i="81"/>
  <c r="B17" i="81"/>
  <c r="B16" i="81"/>
  <c r="B15" i="81"/>
  <c r="B14" i="81"/>
  <c r="B13" i="81"/>
  <c r="B12" i="81"/>
  <c r="B11" i="81"/>
  <c r="B10" i="81"/>
  <c r="B9" i="81"/>
  <c r="B8" i="81"/>
  <c r="B7" i="81"/>
  <c r="B6" i="81"/>
  <c r="B5" i="81"/>
  <c r="B4" i="81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K5" i="74"/>
  <c r="G22" i="64"/>
  <c r="E22" i="64"/>
  <c r="C22" i="64"/>
  <c r="G21" i="64"/>
  <c r="E21" i="64"/>
  <c r="C21" i="64"/>
  <c r="G20" i="64"/>
  <c r="E20" i="64"/>
  <c r="C20" i="64"/>
  <c r="G19" i="64"/>
  <c r="E19" i="64"/>
  <c r="C19" i="64"/>
  <c r="G18" i="64"/>
  <c r="E18" i="64"/>
  <c r="C18" i="64"/>
  <c r="G17" i="64"/>
  <c r="E17" i="64"/>
  <c r="C17" i="64"/>
  <c r="G16" i="64"/>
  <c r="E16" i="64"/>
  <c r="C16" i="64"/>
  <c r="G15" i="64"/>
  <c r="E15" i="64"/>
  <c r="C15" i="64"/>
  <c r="G14" i="64"/>
  <c r="E14" i="64"/>
  <c r="C14" i="64"/>
  <c r="G13" i="64"/>
  <c r="E13" i="64"/>
  <c r="C13" i="64"/>
  <c r="G12" i="64"/>
  <c r="E12" i="64"/>
  <c r="C12" i="64"/>
  <c r="G11" i="64"/>
  <c r="E11" i="64"/>
  <c r="C11" i="64"/>
  <c r="G10" i="64"/>
  <c r="E10" i="64"/>
  <c r="C10" i="64"/>
  <c r="G9" i="64"/>
  <c r="E9" i="64"/>
  <c r="C9" i="64"/>
  <c r="G8" i="64"/>
  <c r="E8" i="64"/>
  <c r="C8" i="64"/>
  <c r="G7" i="64"/>
  <c r="E7" i="64"/>
  <c r="C7" i="64"/>
  <c r="G6" i="64"/>
  <c r="E6" i="64"/>
  <c r="C6" i="64"/>
  <c r="K23" i="63"/>
  <c r="I23" i="63"/>
  <c r="H23" i="63"/>
  <c r="G23" i="63"/>
  <c r="K22" i="63"/>
  <c r="J22" i="63"/>
  <c r="K21" i="63"/>
  <c r="J21" i="63"/>
  <c r="K20" i="63"/>
  <c r="J20" i="63"/>
  <c r="K19" i="63"/>
  <c r="J19" i="63"/>
  <c r="K18" i="63"/>
  <c r="J18" i="63"/>
  <c r="K17" i="63"/>
  <c r="J17" i="63"/>
  <c r="K16" i="63"/>
  <c r="J16" i="63"/>
  <c r="K15" i="63"/>
  <c r="J15" i="63"/>
  <c r="K14" i="63"/>
  <c r="J14" i="63"/>
  <c r="K13" i="63"/>
  <c r="J13" i="63"/>
  <c r="K12" i="63"/>
  <c r="J12" i="63"/>
  <c r="K11" i="63"/>
  <c r="J11" i="63"/>
  <c r="K10" i="63"/>
  <c r="J10" i="63"/>
  <c r="K9" i="63"/>
  <c r="J9" i="63"/>
  <c r="K8" i="63"/>
  <c r="J8" i="63"/>
  <c r="K7" i="63"/>
  <c r="J7" i="63"/>
  <c r="K6" i="63"/>
  <c r="J6" i="63"/>
  <c r="K5" i="63"/>
  <c r="J5" i="63"/>
  <c r="J23" i="63" s="1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I19" i="44"/>
  <c r="G19" i="44"/>
  <c r="E19" i="44"/>
  <c r="H32" i="43"/>
  <c r="G32" i="43"/>
  <c r="F32" i="43"/>
  <c r="H31" i="43"/>
  <c r="G31" i="43"/>
  <c r="F31" i="43"/>
  <c r="H30" i="43"/>
  <c r="G30" i="43"/>
  <c r="F30" i="43"/>
  <c r="H29" i="43"/>
  <c r="G29" i="43"/>
  <c r="F29" i="43"/>
  <c r="H28" i="43"/>
  <c r="G28" i="43"/>
  <c r="F28" i="43"/>
  <c r="H27" i="43"/>
  <c r="G27" i="43"/>
  <c r="F27" i="43"/>
  <c r="H26" i="43"/>
  <c r="G26" i="43"/>
  <c r="F26" i="43"/>
  <c r="H25" i="43"/>
  <c r="G25" i="43"/>
  <c r="F25" i="43"/>
  <c r="H24" i="43"/>
  <c r="G24" i="43"/>
  <c r="F24" i="43"/>
  <c r="H23" i="43"/>
  <c r="G23" i="43"/>
  <c r="F23" i="43"/>
  <c r="H22" i="43"/>
  <c r="G22" i="43"/>
  <c r="F22" i="43"/>
  <c r="H21" i="43"/>
  <c r="G21" i="43"/>
  <c r="F21" i="43"/>
  <c r="H20" i="43"/>
  <c r="G20" i="43"/>
  <c r="F20" i="43"/>
  <c r="H19" i="43"/>
  <c r="G19" i="43"/>
  <c r="F19" i="43"/>
  <c r="H18" i="43"/>
  <c r="G18" i="43"/>
  <c r="F18" i="43"/>
  <c r="H17" i="43"/>
  <c r="G17" i="43"/>
  <c r="F17" i="43"/>
  <c r="H16" i="43"/>
  <c r="G16" i="43"/>
  <c r="F16" i="43"/>
  <c r="H15" i="43"/>
  <c r="G15" i="43"/>
  <c r="F15" i="43"/>
  <c r="H14" i="43"/>
  <c r="G14" i="43"/>
  <c r="F14" i="43"/>
  <c r="H13" i="43"/>
  <c r="G13" i="43"/>
  <c r="F13" i="43"/>
  <c r="H12" i="43"/>
  <c r="G12" i="43"/>
  <c r="F12" i="43"/>
  <c r="H11" i="43"/>
  <c r="G11" i="43"/>
  <c r="F11" i="43"/>
  <c r="H10" i="43"/>
  <c r="G10" i="43"/>
  <c r="F10" i="43"/>
  <c r="H9" i="43"/>
  <c r="G9" i="43"/>
  <c r="F9" i="43"/>
  <c r="H8" i="43"/>
  <c r="G8" i="43"/>
  <c r="F8" i="43"/>
  <c r="H7" i="43"/>
  <c r="G7" i="43"/>
  <c r="F7" i="43"/>
  <c r="H6" i="43"/>
  <c r="G6" i="43"/>
  <c r="F6" i="43"/>
  <c r="H5" i="43"/>
  <c r="G5" i="43"/>
  <c r="F5" i="43"/>
  <c r="H4" i="43"/>
  <c r="G4" i="43"/>
  <c r="F4" i="43"/>
  <c r="C4" i="96" l="1"/>
</calcChain>
</file>

<file path=xl/comments1.xml><?xml version="1.0" encoding="utf-8"?>
<comments xmlns="http://schemas.openxmlformats.org/spreadsheetml/2006/main">
  <authors>
    <author>SP6</author>
  </authors>
  <commentList>
    <comment ref="A2" authorId="0" shapeId="0">
      <text>
        <r>
          <rPr>
            <b/>
            <sz val="9"/>
            <color indexed="81"/>
            <rFont val="돋움"/>
            <family val="3"/>
            <charset val="129"/>
          </rPr>
          <t>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공공보건의료시행계획에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C2" authorId="0" shapeId="0">
      <text>
        <r>
          <rPr>
            <b/>
            <sz val="9"/>
            <color indexed="81"/>
            <rFont val="돋움"/>
            <family val="3"/>
            <charset val="129"/>
          </rPr>
          <t>주요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32" authorId="0" shapeId="0">
      <text>
        <r>
          <rPr>
            <b/>
            <sz val="12"/>
            <color rgb="FF000000"/>
            <rFont val="돋움"/>
            <family val="3"/>
            <charset val="129"/>
          </rPr>
          <t>감염병</t>
        </r>
        <r>
          <rPr>
            <b/>
            <sz val="12"/>
            <color rgb="FF000000"/>
            <rFont val="Tahoma"/>
            <family val="2"/>
          </rPr>
          <t xml:space="preserve"> </t>
        </r>
        <r>
          <rPr>
            <b/>
            <sz val="12"/>
            <color rgb="FF000000"/>
            <rFont val="돋움"/>
            <family val="3"/>
            <charset val="129"/>
          </rPr>
          <t>지정병상</t>
        </r>
        <r>
          <rPr>
            <b/>
            <sz val="12"/>
            <color rgb="FF000000"/>
            <rFont val="Tahoma"/>
            <family val="2"/>
          </rPr>
          <t xml:space="preserve"> : 5</t>
        </r>
        <r>
          <rPr>
            <b/>
            <sz val="12"/>
            <color rgb="FF000000"/>
            <rFont val="돋움"/>
            <family val="3"/>
            <charset val="129"/>
          </rPr>
          <t>개</t>
        </r>
        <r>
          <rPr>
            <b/>
            <sz val="11"/>
            <color rgb="FF000000"/>
            <rFont val="돋움"/>
            <family val="3"/>
            <charset val="129"/>
          </rPr>
          <t xml:space="preserve">
</t>
        </r>
        <r>
          <rPr>
            <b/>
            <sz val="10"/>
            <color rgb="FF000000"/>
            <rFont val="돋움"/>
            <family val="3"/>
            <charset val="129"/>
          </rPr>
          <t xml:space="preserve">
※</t>
        </r>
        <r>
          <rPr>
            <b/>
            <sz val="11"/>
            <color rgb="FF000000"/>
            <rFont val="돋움"/>
            <family val="3"/>
            <charset val="129"/>
          </rPr>
          <t>중환자실</t>
        </r>
        <r>
          <rPr>
            <b/>
            <sz val="11"/>
            <color rgb="FF000000"/>
            <rFont val="Tahoma"/>
            <family val="2"/>
          </rPr>
          <t xml:space="preserve"> : 3</t>
        </r>
        <r>
          <rPr>
            <b/>
            <sz val="11"/>
            <color rgb="FF000000"/>
            <rFont val="돋움"/>
            <family val="3"/>
            <charset val="129"/>
          </rPr>
          <t>개</t>
        </r>
        <r>
          <rPr>
            <b/>
            <sz val="11"/>
            <color rgb="FF000000"/>
            <rFont val="Tahoma"/>
            <family val="2"/>
          </rPr>
          <t xml:space="preserve">,
   </t>
        </r>
        <r>
          <rPr>
            <b/>
            <sz val="11"/>
            <color rgb="FF000000"/>
            <rFont val="돋움"/>
            <family val="3"/>
            <charset val="129"/>
          </rPr>
          <t>응급실</t>
        </r>
        <r>
          <rPr>
            <b/>
            <sz val="11"/>
            <color rgb="FF000000"/>
            <rFont val="Tahoma"/>
            <family val="2"/>
          </rPr>
          <t xml:space="preserve"> : 3</t>
        </r>
        <r>
          <rPr>
            <b/>
            <sz val="11"/>
            <color rgb="FF000000"/>
            <rFont val="돋움"/>
            <family val="3"/>
            <charset val="129"/>
          </rPr>
          <t>개</t>
        </r>
        <r>
          <rPr>
            <b/>
            <sz val="11"/>
            <color rgb="FF000000"/>
            <rFont val="Tahoma"/>
            <family val="2"/>
          </rPr>
          <t xml:space="preserve"> </t>
        </r>
        <r>
          <rPr>
            <b/>
            <sz val="11"/>
            <color rgb="FF000000"/>
            <rFont val="돋움"/>
            <family val="3"/>
            <charset val="129"/>
          </rPr>
          <t>별도</t>
        </r>
        <r>
          <rPr>
            <b/>
            <sz val="11"/>
            <color rgb="FF000000"/>
            <rFont val="Tahoma"/>
            <family val="2"/>
          </rPr>
          <t xml:space="preserve"> </t>
        </r>
      </text>
    </comment>
    <comment ref="D33" authorId="0" shapeId="0">
      <text>
        <r>
          <rPr>
            <sz val="12"/>
            <color rgb="FF000000"/>
            <rFont val="돋움"/>
            <family val="3"/>
            <charset val="129"/>
          </rPr>
          <t>응급실에 
일반격리 1병실 1병상 보유</t>
        </r>
      </text>
    </comment>
    <comment ref="D34" authorId="0" shapeId="0">
      <text>
        <r>
          <rPr>
            <sz val="12"/>
            <color rgb="FF000000"/>
            <rFont val="돋움"/>
            <family val="3"/>
            <charset val="129"/>
          </rPr>
          <t>일반격리
1실 1병상</t>
        </r>
      </text>
    </comment>
    <comment ref="D35" authorId="0" shapeId="0">
      <text>
        <r>
          <rPr>
            <sz val="12"/>
            <color rgb="FF000000"/>
            <rFont val="돋움"/>
            <family val="3"/>
            <charset val="129"/>
          </rPr>
          <t>일반격리실
1실 3병상 보유</t>
        </r>
      </text>
    </comment>
  </commentList>
</comments>
</file>

<file path=xl/sharedStrings.xml><?xml version="1.0" encoding="utf-8"?>
<sst xmlns="http://schemas.openxmlformats.org/spreadsheetml/2006/main" count="3872" uniqueCount="1536">
  <si>
    <t>지표명</t>
    <phoneticPr fontId="1" type="noConversion"/>
  </si>
  <si>
    <t>[표 1] 전라남도 분야별 의료취약지</t>
    <phoneticPr fontId="1" type="noConversion"/>
  </si>
  <si>
    <t>구분</t>
    <phoneticPr fontId="1" type="noConversion"/>
  </si>
  <si>
    <t>전국</t>
    <phoneticPr fontId="1" type="noConversion"/>
  </si>
  <si>
    <t>신안군</t>
  </si>
  <si>
    <t>장흥군</t>
  </si>
  <si>
    <t>보성군, 장흥군, 함평군, 완도군, 진도군, 신안군</t>
  </si>
  <si>
    <t>응급의료취약지</t>
  </si>
  <si>
    <t>소아청소년과 의료취약지</t>
  </si>
  <si>
    <t>인공신장실 취약지</t>
  </si>
  <si>
    <t>계</t>
  </si>
  <si>
    <t>개소</t>
  </si>
  <si>
    <t>남</t>
  </si>
  <si>
    <t>여</t>
  </si>
  <si>
    <t>인천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</si>
  <si>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</si>
  <si>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</si>
  <si>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</si>
  <si>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</si>
  <si>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</si>
  <si>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</si>
  <si>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</si>
  <si>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</si>
  <si>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</si>
  <si>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구례군</t>
  </si>
  <si>
    <t>구례군</t>
    <phoneticPr fontId="1" type="noConversion"/>
  </si>
  <si>
    <t>보성군</t>
  </si>
  <si>
    <t>보성군</t>
    <phoneticPr fontId="1" type="noConversion"/>
  </si>
  <si>
    <t>신안군</t>
    <phoneticPr fontId="1" type="noConversion"/>
  </si>
  <si>
    <t>진도군</t>
  </si>
  <si>
    <t>전라남도</t>
  </si>
  <si>
    <t>구례군, 보성군, 진도군, 신안군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</si>
  <si>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</si>
  <si>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</si>
  <si>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</si>
  <si>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</si>
  <si>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</si>
  <si>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</si>
  <si>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</si>
  <si>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고흥군</t>
  </si>
  <si>
    <t>화순군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</si>
  <si>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</si>
  <si>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</si>
  <si>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</si>
  <si>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</si>
  <si>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</si>
  <si>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</si>
  <si>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</si>
  <si>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</si>
  <si>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</si>
  <si>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</si>
  <si>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</si>
  <si>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</si>
  <si>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</si>
  <si>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</si>
  <si>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</si>
  <si>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</si>
  <si>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</si>
  <si>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</si>
  <si>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</si>
  <si>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전라북도</t>
  </si>
  <si>
    <t>경상북도</t>
  </si>
  <si>
    <t>경상남도</t>
  </si>
  <si>
    <t>제주특별자치도</t>
  </si>
  <si>
    <t>구분　</t>
  </si>
  <si>
    <t>목포권역</t>
  </si>
  <si>
    <t>여수권역</t>
  </si>
  <si>
    <t>순천권역</t>
  </si>
  <si>
    <t>나주권역</t>
  </si>
  <si>
    <t>해남권역</t>
  </si>
  <si>
    <t>영광권역</t>
  </si>
  <si>
    <t>2015년</t>
  </si>
  <si>
    <t>2023년</t>
  </si>
  <si>
    <t>(단위: 명, 일, 원)</t>
  </si>
  <si>
    <t>구분</t>
  </si>
  <si>
    <t>적용인구</t>
  </si>
  <si>
    <t>진료실인원</t>
  </si>
  <si>
    <t>입내원일수</t>
  </si>
  <si>
    <t>1인당 연평균 입내원일수</t>
  </si>
  <si>
    <t>입내원 1회당 진료비</t>
  </si>
  <si>
    <t>전국</t>
  </si>
  <si>
    <t>강원도</t>
  </si>
  <si>
    <t>완전접종률</t>
  </si>
  <si>
    <t>1세</t>
  </si>
  <si>
    <t>2세</t>
  </si>
  <si>
    <t>3세</t>
  </si>
  <si>
    <t>6세</t>
  </si>
  <si>
    <t>(단위: 명, %)</t>
  </si>
  <si>
    <t>일반건강검진</t>
  </si>
  <si>
    <t>영유아 건강검진</t>
  </si>
  <si>
    <t>대상자</t>
  </si>
  <si>
    <t xml:space="preserve">검진자 </t>
  </si>
  <si>
    <t>수검률</t>
  </si>
  <si>
    <t>-</t>
  </si>
  <si>
    <t>(단위: 명, %)</t>
    <phoneticPr fontId="1" type="noConversion"/>
  </si>
  <si>
    <t>국가암검진</t>
  </si>
  <si>
    <t>대상인원</t>
  </si>
  <si>
    <t>수검인원</t>
  </si>
  <si>
    <t>등록자 수</t>
  </si>
  <si>
    <t>금연성공률</t>
  </si>
  <si>
    <r>
      <t>6</t>
    </r>
    <r>
      <rPr>
        <sz val="10"/>
        <color rgb="FF000000"/>
        <rFont val="KoPub돋움체 Bold"/>
        <family val="1"/>
        <charset val="129"/>
      </rPr>
      <t>개월 경과자</t>
    </r>
  </si>
  <si>
    <r>
      <t>6</t>
    </r>
    <r>
      <rPr>
        <sz val="10"/>
        <color rgb="FF000000"/>
        <rFont val="KoPub돋움체 Bold"/>
        <family val="1"/>
        <charset val="129"/>
      </rPr>
      <t>개월 성공자</t>
    </r>
  </si>
  <si>
    <t>성공률</t>
  </si>
  <si>
    <t>(단위: 명, 일, 천원)</t>
  </si>
  <si>
    <t>고혈압</t>
  </si>
  <si>
    <t>당뇨병</t>
  </si>
  <si>
    <t>진료실 인원</t>
  </si>
  <si>
    <t>내원일수</t>
  </si>
  <si>
    <t>진료비</t>
  </si>
  <si>
    <t>급여비</t>
  </si>
  <si>
    <t>2021년</t>
  </si>
  <si>
    <t>2020년</t>
  </si>
  <si>
    <t>2019년</t>
  </si>
  <si>
    <t>2022년</t>
    <phoneticPr fontId="1" type="noConversion"/>
  </si>
  <si>
    <t>38.9%</t>
  </si>
  <si>
    <t>34%</t>
  </si>
  <si>
    <t>30.2%</t>
  </si>
  <si>
    <t>24%</t>
  </si>
  <si>
    <t>31.7%</t>
  </si>
  <si>
    <t>30.8%</t>
  </si>
  <si>
    <t>28%</t>
  </si>
  <si>
    <t>23.9%</t>
  </si>
  <si>
    <t>14.3%</t>
  </si>
  <si>
    <t>21.7%</t>
  </si>
  <si>
    <t>25%</t>
  </si>
  <si>
    <t>54.1%</t>
  </si>
  <si>
    <t>40.5%</t>
  </si>
  <si>
    <t>37.1%</t>
  </si>
  <si>
    <t>29.9%</t>
  </si>
  <si>
    <t>46.3%</t>
  </si>
  <si>
    <t>60.5%</t>
  </si>
  <si>
    <t>37.7%</t>
  </si>
  <si>
    <t>43.5%</t>
  </si>
  <si>
    <t>45.5%</t>
  </si>
  <si>
    <t>48.9%</t>
  </si>
  <si>
    <t>37.3%</t>
  </si>
  <si>
    <t>국민건강보험공단</t>
  </si>
  <si>
    <t>(단위: 명, 일, 백만원)</t>
  </si>
  <si>
    <t>질병명</t>
  </si>
  <si>
    <t>전남순위</t>
  </si>
  <si>
    <t>전국순위</t>
  </si>
  <si>
    <t xml:space="preserve">급여일수 </t>
  </si>
  <si>
    <t>치아 및 지지구조의 기타 장애</t>
  </si>
  <si>
    <t>1위</t>
  </si>
  <si>
    <t>기타 피부 및 피하조직의 질환</t>
  </si>
  <si>
    <t>2위</t>
  </si>
  <si>
    <t>기타 배병증</t>
  </si>
  <si>
    <t>3위</t>
  </si>
  <si>
    <t>4위</t>
  </si>
  <si>
    <t>연부조직 장애</t>
  </si>
  <si>
    <t>본태성(원발성)고혈압</t>
  </si>
  <si>
    <t>5위</t>
  </si>
  <si>
    <t>8위</t>
  </si>
  <si>
    <t>급성 기관지염 및 급성 세기관지염</t>
  </si>
  <si>
    <t>6위</t>
  </si>
  <si>
    <t>명시된 다발성 신체부위의 탈구. 염좌 및 긴장</t>
  </si>
  <si>
    <t>7위</t>
  </si>
  <si>
    <t>기타 달리 분류되지않은 증상. 징후와 임상 및 검사상 이상소견</t>
  </si>
  <si>
    <t>기타 급성 상기도 감염</t>
  </si>
  <si>
    <t>9위</t>
  </si>
  <si>
    <t>10위</t>
  </si>
  <si>
    <t>치아우식증</t>
  </si>
  <si>
    <t>기타 식도. 위 및 십이지장 질환</t>
  </si>
  <si>
    <t>11위</t>
  </si>
  <si>
    <t>12위</t>
  </si>
  <si>
    <t>관절증</t>
  </si>
  <si>
    <t>13위</t>
  </si>
  <si>
    <t>기타 장 및 복막의 질환</t>
  </si>
  <si>
    <t>14위</t>
  </si>
  <si>
    <t>기타 코 및 비동의 질환</t>
  </si>
  <si>
    <t>15위</t>
  </si>
  <si>
    <t>검사 및 조사를 위해 보건서비스와 접하고 있는 사람</t>
  </si>
  <si>
    <t>백내장 및 수정체의 기타 장애</t>
  </si>
  <si>
    <t>감염성 기원이라고 추정되는 설사와 위장염</t>
  </si>
  <si>
    <t>요추 및 기타 추간판장애</t>
  </si>
  <si>
    <t>기타 사지뼈의 골절</t>
  </si>
  <si>
    <t>치매</t>
  </si>
  <si>
    <t>폐렴</t>
  </si>
  <si>
    <t>목. 흉곽 또는 골반의 골절</t>
  </si>
  <si>
    <t>급성 인두염 및 급성 편도염</t>
  </si>
  <si>
    <t>10위</t>
    <phoneticPr fontId="1" type="noConversion"/>
  </si>
  <si>
    <t>7위</t>
    <phoneticPr fontId="1" type="noConversion"/>
  </si>
  <si>
    <t>5위</t>
    <phoneticPr fontId="1" type="noConversion"/>
  </si>
  <si>
    <t>4위</t>
    <phoneticPr fontId="1" type="noConversion"/>
  </si>
  <si>
    <t>3위</t>
    <phoneticPr fontId="1" type="noConversion"/>
  </si>
  <si>
    <t>8위</t>
    <phoneticPr fontId="1" type="noConversion"/>
  </si>
  <si>
    <t>14위</t>
    <phoneticPr fontId="1" type="noConversion"/>
  </si>
  <si>
    <t>6위</t>
    <phoneticPr fontId="1" type="noConversion"/>
  </si>
  <si>
    <t>13위</t>
    <phoneticPr fontId="1" type="noConversion"/>
  </si>
  <si>
    <t>-</t>
    <phoneticPr fontId="1" type="noConversion"/>
  </si>
  <si>
    <t>11위</t>
    <phoneticPr fontId="1" type="noConversion"/>
  </si>
  <si>
    <t>1위</t>
    <phoneticPr fontId="1" type="noConversion"/>
  </si>
  <si>
    <t>2위</t>
    <phoneticPr fontId="1" type="noConversion"/>
  </si>
  <si>
    <t>12위</t>
    <phoneticPr fontId="1" type="noConversion"/>
  </si>
  <si>
    <t>9위</t>
    <phoneticPr fontId="1" type="noConversion"/>
  </si>
  <si>
    <t>응답자 수</t>
  </si>
  <si>
    <t>조율</t>
  </si>
  <si>
    <t>표준화율</t>
  </si>
  <si>
    <t>882</t>
  </si>
  <si>
    <t>62.8(1.8)</t>
  </si>
  <si>
    <t>56.8(3.4)</t>
  </si>
  <si>
    <t>889</t>
  </si>
  <si>
    <t>75.8(2.4)</t>
  </si>
  <si>
    <t>63.6(3.1)</t>
  </si>
  <si>
    <t>876</t>
  </si>
  <si>
    <t>70.0(2.6)</t>
  </si>
  <si>
    <t>64.9(3.3)</t>
  </si>
  <si>
    <t>895</t>
  </si>
  <si>
    <t>58.2(2.1)</t>
  </si>
  <si>
    <t>61.3(1.9)</t>
  </si>
  <si>
    <t>71.5(2.0)</t>
  </si>
  <si>
    <t>64.3(3.0)</t>
  </si>
  <si>
    <t>892</t>
  </si>
  <si>
    <t>61.5(2.3)</t>
  </si>
  <si>
    <t>63.4(2.1)</t>
  </si>
  <si>
    <t>67.6(2.4)</t>
  </si>
  <si>
    <t>68.2(2.6)</t>
  </si>
  <si>
    <t>898</t>
  </si>
  <si>
    <t>26.8(2.1)</t>
  </si>
  <si>
    <t>27.8(1.8)</t>
  </si>
  <si>
    <t>891</t>
  </si>
  <si>
    <t>46.2(1.8)</t>
  </si>
  <si>
    <t>43.6(2.2)</t>
  </si>
  <si>
    <t>884</t>
  </si>
  <si>
    <t>60.5(2.2)</t>
  </si>
  <si>
    <t>63.9(2.9)</t>
  </si>
  <si>
    <t>899</t>
  </si>
  <si>
    <t>56.8(1.8)</t>
  </si>
  <si>
    <t>57.7(2.0)</t>
  </si>
  <si>
    <t>62.1(2.5)</t>
  </si>
  <si>
    <t>48.3(3.7)</t>
  </si>
  <si>
    <t>50.0(1.7)</t>
  </si>
  <si>
    <t>54.2(2.2)</t>
  </si>
  <si>
    <t>43.8(3.4)</t>
  </si>
  <si>
    <t>43.4(3.0)</t>
  </si>
  <si>
    <t>886</t>
  </si>
  <si>
    <t>68.5(2.2)</t>
  </si>
  <si>
    <t>68.5(2.6)</t>
  </si>
  <si>
    <t>893</t>
  </si>
  <si>
    <t>67.6(2.1)</t>
  </si>
  <si>
    <t>60.1(2.9)</t>
  </si>
  <si>
    <t>885</t>
  </si>
  <si>
    <t>59.4(2.3)</t>
  </si>
  <si>
    <t>55.0(2.9)</t>
  </si>
  <si>
    <t>55.8(2.9)</t>
  </si>
  <si>
    <t>52.6(3.1)</t>
  </si>
  <si>
    <t>878</t>
  </si>
  <si>
    <t>70.6(1.9)</t>
  </si>
  <si>
    <t>63.2(3.2)</t>
  </si>
  <si>
    <t>883</t>
  </si>
  <si>
    <t>56.6(2.5)</t>
  </si>
  <si>
    <t>46.5(3.5)</t>
  </si>
  <si>
    <t>890</t>
  </si>
  <si>
    <t>60.9(2.7)</t>
  </si>
  <si>
    <t>51.3(3.5)</t>
  </si>
  <si>
    <t>42.1(2.8)</t>
  </si>
  <si>
    <t>41.9(2.7)</t>
  </si>
  <si>
    <t>22,941</t>
  </si>
  <si>
    <t>35.9(0.4)</t>
  </si>
  <si>
    <t>37.1(0.4)</t>
  </si>
  <si>
    <t>14,513</t>
  </si>
  <si>
    <t>45.8(0.6)</t>
  </si>
  <si>
    <t>48.9(0.6)</t>
  </si>
  <si>
    <t>7,313</t>
  </si>
  <si>
    <t>31.6(0.7)</t>
  </si>
  <si>
    <t>34.0(0.7)</t>
  </si>
  <si>
    <t>8,977</t>
  </si>
  <si>
    <t>34.3(0.7)</t>
  </si>
  <si>
    <t>35.6(0.7)</t>
  </si>
  <si>
    <t>4,564</t>
  </si>
  <si>
    <t>49.3(0.9)</t>
  </si>
  <si>
    <t>51.8(0.8)</t>
  </si>
  <si>
    <t>4,593</t>
  </si>
  <si>
    <t>12.8(0.7)</t>
  </si>
  <si>
    <t>13.2(0.6)</t>
  </si>
  <si>
    <t>4,554</t>
  </si>
  <si>
    <t>45.6(0.9)</t>
  </si>
  <si>
    <t>48.5(0.9)</t>
  </si>
  <si>
    <t>917</t>
  </si>
  <si>
    <t>28.7(2.2)</t>
  </si>
  <si>
    <t>30.6(1.7)</t>
  </si>
  <si>
    <t>43,646</t>
  </si>
  <si>
    <t>42.2(0.3)</t>
  </si>
  <si>
    <t>44.2(0.3)</t>
  </si>
  <si>
    <t>15,807</t>
  </si>
  <si>
    <t>47.6(0.8)</t>
  </si>
  <si>
    <t>48.7(0.8)</t>
  </si>
  <si>
    <t>12,474</t>
  </si>
  <si>
    <t>53.7(0.7)</t>
  </si>
  <si>
    <t>55.2(0.7)</t>
  </si>
  <si>
    <t>14,341</t>
  </si>
  <si>
    <t>39.2(0.6)</t>
  </si>
  <si>
    <t>38.2(0.6)</t>
  </si>
  <si>
    <t>12,437</t>
  </si>
  <si>
    <t>43.7(0.8)</t>
  </si>
  <si>
    <t>44.3(0.9)</t>
  </si>
  <si>
    <t>19,536</t>
  </si>
  <si>
    <t>54.1(0.6)</t>
  </si>
  <si>
    <t>53.4(0.7)</t>
  </si>
  <si>
    <t>22,168</t>
  </si>
  <si>
    <t>41.7(0.6)</t>
  </si>
  <si>
    <t>43.2(0.6)</t>
  </si>
  <si>
    <t>17,951</t>
  </si>
  <si>
    <t>51.1(0.6)</t>
  </si>
  <si>
    <t>53.5(0.6)</t>
  </si>
  <si>
    <t>5,031</t>
  </si>
  <si>
    <t>48.3(1.4)</t>
  </si>
  <si>
    <t>48.4(1.2)</t>
  </si>
  <si>
    <t>병원</t>
  </si>
  <si>
    <t>전라남도 시·군별 분만 및 신생아 관내 의료이용률, 기준시간 내 의료이용률</t>
    <phoneticPr fontId="1" type="noConversion"/>
  </si>
  <si>
    <t>(단위: %)</t>
  </si>
  <si>
    <t>지역별 관내 의료이용률</t>
  </si>
  <si>
    <t>지역별 기준시간 내 의료이용률</t>
  </si>
  <si>
    <t>분만실</t>
  </si>
  <si>
    <t>신생아실</t>
  </si>
  <si>
    <r>
      <t>분만실</t>
    </r>
    <r>
      <rPr>
        <sz val="10"/>
        <color rgb="FF000000"/>
        <rFont val="맑은 고딕"/>
        <family val="3"/>
        <charset val="129"/>
        <scheme val="minor"/>
      </rPr>
      <t>(60</t>
    </r>
    <r>
      <rPr>
        <sz val="10"/>
        <color rgb="FF000000"/>
        <rFont val="KoPub돋움체 Bold"/>
        <family val="1"/>
        <charset val="129"/>
      </rPr>
      <t>분</t>
    </r>
    <r>
      <rPr>
        <sz val="10"/>
        <color rgb="FF000000"/>
        <rFont val="맑은 고딕"/>
        <family val="3"/>
        <charset val="129"/>
        <scheme val="minor"/>
      </rPr>
      <t>)</t>
    </r>
  </si>
  <si>
    <r>
      <t>신생아실</t>
    </r>
    <r>
      <rPr>
        <sz val="10"/>
        <color rgb="FF000000"/>
        <rFont val="맑은 고딕"/>
        <family val="3"/>
        <charset val="129"/>
        <scheme val="minor"/>
      </rPr>
      <t>(30</t>
    </r>
    <r>
      <rPr>
        <sz val="10"/>
        <color rgb="FF000000"/>
        <rFont val="KoPub돋움체 Bold"/>
        <family val="1"/>
        <charset val="129"/>
      </rPr>
      <t>분</t>
    </r>
    <r>
      <rPr>
        <sz val="10"/>
        <color rgb="FF000000"/>
        <rFont val="맑은 고딕"/>
        <family val="3"/>
        <charset val="129"/>
        <scheme val="minor"/>
      </rPr>
      <t>)</t>
    </r>
  </si>
  <si>
    <t>a</t>
  </si>
  <si>
    <t>병원전체</t>
  </si>
  <si>
    <t>내과</t>
  </si>
  <si>
    <t>외과</t>
  </si>
  <si>
    <t>산부인과</t>
  </si>
  <si>
    <t>정형외과</t>
  </si>
  <si>
    <t>응급실</t>
  </si>
  <si>
    <t>중환자실</t>
  </si>
  <si>
    <t>재활</t>
  </si>
  <si>
    <t>정신</t>
  </si>
  <si>
    <t>중독</t>
  </si>
  <si>
    <t>화상</t>
  </si>
  <si>
    <t>투석</t>
  </si>
  <si>
    <t>소아청소년과</t>
    <phoneticPr fontId="1" type="noConversion"/>
  </si>
  <si>
    <t>전라남도</t>
    <phoneticPr fontId="1" type="noConversion"/>
  </si>
  <si>
    <t>단위: 개소, 건, (%)</t>
    <phoneticPr fontId="1" type="noConversion"/>
  </si>
  <si>
    <t>기관 수</t>
    <phoneticPr fontId="1" type="noConversion"/>
  </si>
  <si>
    <t>전체</t>
  </si>
  <si>
    <t>서울</t>
  </si>
  <si>
    <t>서울</t>
    <phoneticPr fontId="1" type="noConversion"/>
  </si>
  <si>
    <t>부산</t>
  </si>
  <si>
    <t>부산</t>
    <phoneticPr fontId="1" type="noConversion"/>
  </si>
  <si>
    <t>대구</t>
  </si>
  <si>
    <t>대구</t>
    <phoneticPr fontId="1" type="noConversion"/>
  </si>
  <si>
    <t>인천</t>
  </si>
  <si>
    <t>광주</t>
  </si>
  <si>
    <t>광주</t>
    <phoneticPr fontId="1" type="noConversion"/>
  </si>
  <si>
    <t>대전</t>
  </si>
  <si>
    <t>대전</t>
    <phoneticPr fontId="1" type="noConversion"/>
  </si>
  <si>
    <t>울산</t>
  </si>
  <si>
    <t>울산</t>
    <phoneticPr fontId="1" type="noConversion"/>
  </si>
  <si>
    <t>세종</t>
  </si>
  <si>
    <t>세종</t>
    <phoneticPr fontId="1" type="noConversion"/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</si>
  <si>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</si>
  <si>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</si>
  <si>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</si>
  <si>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</si>
  <si>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</si>
  <si>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</si>
  <si>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</si>
  <si>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</si>
  <si>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</si>
  <si>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상급종합병원 의료서비스</t>
  </si>
  <si>
    <t>종합병원 의료서비스</t>
  </si>
  <si>
    <t>상급종합</t>
  </si>
  <si>
    <t>권역응급</t>
  </si>
  <si>
    <t>의료센터</t>
  </si>
  <si>
    <t>신생아집중치료실</t>
  </si>
  <si>
    <r>
      <t>종합병원</t>
    </r>
    <r>
      <rPr>
        <sz val="10"/>
        <color rgb="FF000000"/>
        <rFont val="맑은 고딕"/>
        <family val="3"/>
        <charset val="129"/>
        <scheme val="minor"/>
      </rPr>
      <t>(300</t>
    </r>
    <r>
      <rPr>
        <sz val="10"/>
        <color rgb="FF000000"/>
        <rFont val="KoPub돋움체 Bold"/>
        <family val="1"/>
        <charset val="129"/>
      </rPr>
      <t>병상 이상</t>
    </r>
    <r>
      <rPr>
        <sz val="10"/>
        <color rgb="FF000000"/>
        <rFont val="맑은 고딕"/>
        <family val="3"/>
        <charset val="129"/>
        <scheme val="minor"/>
      </rPr>
      <t>)</t>
    </r>
  </si>
  <si>
    <t>종합병원 전체</t>
  </si>
  <si>
    <t>지역응급</t>
  </si>
  <si>
    <t>산부</t>
  </si>
  <si>
    <t>인과</t>
  </si>
  <si>
    <t>정형</t>
  </si>
  <si>
    <t>신생아실</t>
    <phoneticPr fontId="1" type="noConversion"/>
  </si>
  <si>
    <t>세부사업</t>
  </si>
  <si>
    <t>협력기관</t>
  </si>
  <si>
    <t>업무협력 내용</t>
  </si>
  <si>
    <t>필수보건의료 협의체 구성 및 네트워크 구축</t>
  </si>
  <si>
    <t>화순전남대학교병원</t>
  </si>
  <si>
    <t> 권역 내 필수보건의료 협의체 구축 및 운영</t>
  </si>
  <si>
    <t> 필수보건의료 협력모델 개발 및 수행</t>
  </si>
  <si>
    <t>전남대학교병원</t>
  </si>
  <si>
    <t> 필수보건의료 협의체 구성 및 참여</t>
  </si>
  <si>
    <t> 필수보건의료 협력모델 사업 참여 및 정보교류</t>
  </si>
  <si>
    <t>목포시의료원, 순천의료원, 강진의료원, 지역 병·의원</t>
  </si>
  <si>
    <t> 필수보건의료 협력모델 사업 참여</t>
  </si>
  <si>
    <t> 의료인력 역량강화 교육 참여</t>
  </si>
  <si>
    <t>전라남도·광주광역시</t>
  </si>
  <si>
    <t> 사업지원</t>
  </si>
  <si>
    <t>공공보건의료지원단, 감염병관리지원단</t>
  </si>
  <si>
    <t> 지역진단 및 기초조사 지원</t>
  </si>
  <si>
    <t>보건소, 소방본부, 복지기관 등</t>
  </si>
  <si>
    <t>정부지정센터</t>
  </si>
  <si>
    <t xml:space="preserve">한국건강관리협회 </t>
  </si>
  <si>
    <t>광주·전남 지부</t>
  </si>
  <si>
    <t> 보건기관에서 의뢰하는 검진</t>
  </si>
  <si>
    <t> 저소득 주민 무료건강검진</t>
  </si>
  <si>
    <t> 국민건강증진 교육 및 홍보</t>
  </si>
  <si>
    <t>인구보건복지협회 광주·전남지회</t>
  </si>
  <si>
    <r>
      <t> 인구·가족계획, 모자보건 청소년 성에 대한</t>
    </r>
    <r>
      <rPr>
        <sz val="10"/>
        <color rgb="FF000000"/>
        <rFont val="맑은 고딕"/>
        <family val="3"/>
        <charset val="129"/>
        <scheme val="minor"/>
      </rPr>
      <t xml:space="preserve"> </t>
    </r>
    <r>
      <rPr>
        <sz val="10"/>
        <color rgb="FF000000"/>
        <rFont val="KoPub돋움체 Light"/>
        <family val="1"/>
        <charset val="129"/>
      </rPr>
      <t>홍보 및 교육</t>
    </r>
  </si>
  <si>
    <t> 이동검진</t>
  </si>
  <si>
    <t>결핵관리</t>
  </si>
  <si>
    <t>대한결핵협회 광주전남지부</t>
  </si>
  <si>
    <t> 결핵연구, 결핵예방 및 퇴치사업</t>
  </si>
  <si>
    <t> 기술지원 및 요원훈련</t>
  </si>
  <si>
    <t>감염병관리</t>
  </si>
  <si>
    <t xml:space="preserve">대한에이즈 예방협회 </t>
  </si>
  <si>
    <t>광주전남지회</t>
  </si>
  <si>
    <t> 에이즈에 관한 교육·홍보사업</t>
  </si>
  <si>
    <t>한국에이즈퇴치연맹</t>
  </si>
  <si>
    <t>한국한센총연합회 광주전남지부</t>
  </si>
  <si>
    <t> 부랑인 한센병 환자 선도·홍보사업</t>
  </si>
  <si>
    <t>한국한센복지협회</t>
  </si>
  <si>
    <t>광주전남지부</t>
  </si>
  <si>
    <t> 한센병 예방 및 치료, 교육, 홍보 등</t>
  </si>
  <si>
    <t> 이동진료사업</t>
  </si>
  <si>
    <t>정신보건사업</t>
  </si>
  <si>
    <t>전라남도광역치매센터</t>
  </si>
  <si>
    <t> 치매조기검진, 치매 예방 교육, 홍보</t>
  </si>
  <si>
    <t>전라남도광역정신건강복지센터</t>
  </si>
  <si>
    <t> 자살 예방, 정신질환 관리 등</t>
  </si>
  <si>
    <t>심뇌혈관관리사업</t>
  </si>
  <si>
    <t> 검진사업, 만성질환관리 사업, 재활사업 등 연계 홍보</t>
  </si>
  <si>
    <t>권역심뇌혈관질환센터</t>
  </si>
  <si>
    <t> 심뇌혈관 질환 예방 관리</t>
  </si>
  <si>
    <t>암관리사업</t>
  </si>
  <si>
    <t>광주·전남지역암센터</t>
  </si>
  <si>
    <t> 암 예방교육, 홍보, 공무원 직무교육 등</t>
  </si>
  <si>
    <t>통합건강증진사업</t>
  </si>
  <si>
    <t>통합건강증진사업지원단</t>
  </si>
  <si>
    <r>
      <t> 보건사업기획, 사업성과 평가, 전담인력 교육</t>
    </r>
    <r>
      <rPr>
        <sz val="10"/>
        <color rgb="FF000000"/>
        <rFont val="맑은 고딕"/>
        <family val="3"/>
        <charset val="129"/>
        <scheme val="minor"/>
      </rPr>
      <t xml:space="preserve"> </t>
    </r>
    <r>
      <rPr>
        <sz val="10"/>
        <color rgb="FF000000"/>
        <rFont val="KoPub돋움체 Light"/>
        <family val="1"/>
        <charset val="129"/>
      </rPr>
      <t>등 기술지원</t>
    </r>
  </si>
  <si>
    <t>심뇌혈관질환</t>
  </si>
  <si>
    <t>예방관리사업</t>
  </si>
  <si>
    <t>예방관리사업지원단</t>
  </si>
  <si>
    <t> 심뇌혈관질환예방관리사업 계획수립 및 정책자문, 보건소 기술지원 및 전담인력 교육, 홍보사업</t>
  </si>
  <si>
    <t>감염병관리사업</t>
  </si>
  <si>
    <t>감염병관리지원단</t>
  </si>
  <si>
    <t> 감염병예방관리사업 및 감염병 홍보 ,교육 등</t>
  </si>
  <si>
    <t> 감염병 유행 시 소식지 공동 발간</t>
  </si>
  <si>
    <t>응급의료관리사업</t>
  </si>
  <si>
    <t>전남응급의료지원센터</t>
  </si>
  <si>
    <t> 응급의료기관평가, 지역응급의료에 관한 연구, 재난의료에 대한 교육</t>
  </si>
  <si>
    <t> 응급의료 거버넌스 구축</t>
  </si>
  <si>
    <t>금연 관리 사업</t>
  </si>
  <si>
    <t>전라남도 금연지원센터</t>
  </si>
  <si>
    <t> 금연캠프 운영, 금연 지원 서비스 등</t>
  </si>
  <si>
    <t>(단위: 명)</t>
  </si>
  <si>
    <t>구급인력</t>
  </si>
  <si>
    <t>응급구조사</t>
  </si>
  <si>
    <t>보건의료원</t>
  </si>
  <si>
    <t>-　</t>
  </si>
  <si>
    <t>119구급대</t>
  </si>
  <si>
    <t>권역응급의료센터</t>
  </si>
  <si>
    <t>지역응급의료센터</t>
  </si>
  <si>
    <t>지역응급의료기관</t>
  </si>
  <si>
    <t>기타응급실</t>
  </si>
  <si>
    <t>병의원</t>
  </si>
  <si>
    <t>민간이송업체</t>
  </si>
  <si>
    <t>보건소</t>
    <phoneticPr fontId="1" type="noConversion"/>
  </si>
  <si>
    <t>보건지소</t>
    <phoneticPr fontId="1" type="noConversion"/>
  </si>
  <si>
    <t>응급실 전담 간호사</t>
  </si>
  <si>
    <r>
      <t xml:space="preserve">간호사 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KoPub돋움체 Bold"/>
        <family val="1"/>
        <charset val="129"/>
      </rPr>
      <t>인당 내원 환자</t>
    </r>
  </si>
  <si>
    <t>지역</t>
    <phoneticPr fontId="1" type="noConversion"/>
  </si>
  <si>
    <t>응급의학 전공의</t>
  </si>
  <si>
    <t>시도별</t>
  </si>
  <si>
    <t>의사수</t>
  </si>
  <si>
    <t>시군</t>
  </si>
  <si>
    <t>치과의사　</t>
  </si>
  <si>
    <t>한의사　</t>
  </si>
  <si>
    <t>간호사　</t>
  </si>
  <si>
    <t>삭제</t>
    <phoneticPr fontId="1" type="noConversion"/>
  </si>
  <si>
    <t>의사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</si>
  <si>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통계청</t>
    </r>
    <r>
      <rPr>
        <sz val="8"/>
        <color rgb="FF000000"/>
        <rFont val="맑은 고딕"/>
        <family val="3"/>
        <charset val="129"/>
      </rPr>
      <t xml:space="preserve">, </t>
    </r>
    <r>
      <rPr>
        <sz val="8"/>
        <color rgb="FF000000"/>
        <rFont val="KoPub돋움체 Light"/>
        <family val="1"/>
        <charset val="129"/>
      </rPr>
      <t>시군구별</t>
    </r>
    <r>
      <rPr>
        <sz val="8"/>
        <color rgb="FF000000"/>
        <rFont val="맑은 고딕"/>
        <family val="3"/>
        <charset val="129"/>
      </rPr>
      <t xml:space="preserve"> </t>
    </r>
    <r>
      <rPr>
        <sz val="8"/>
        <color rgb="FF000000"/>
        <rFont val="KoPub돋움체 Light"/>
        <family val="1"/>
        <charset val="129"/>
      </rPr>
      <t>의료인력</t>
    </r>
    <r>
      <rPr>
        <sz val="8"/>
        <color rgb="FF000000"/>
        <rFont val="맑은 고딕"/>
        <family val="3"/>
        <charset val="129"/>
      </rPr>
      <t xml:space="preserve"> </t>
    </r>
    <r>
      <rPr>
        <sz val="8"/>
        <color rgb="FF000000"/>
        <rFont val="KoPub돋움체 Light"/>
        <family val="1"/>
        <charset val="129"/>
      </rPr>
      <t>현황</t>
    </r>
    <r>
      <rPr>
        <sz val="8"/>
        <color rgb="FF000000"/>
        <rFont val="맑은 고딕"/>
        <family val="3"/>
        <charset val="129"/>
      </rPr>
      <t>(2023 3/4</t>
    </r>
    <r>
      <rPr>
        <sz val="8"/>
        <color rgb="FF000000"/>
        <rFont val="KoPub돋움체 Light"/>
        <family val="1"/>
        <charset val="129"/>
      </rPr>
      <t>분기</t>
    </r>
    <r>
      <rPr>
        <sz val="8"/>
        <color rgb="FF000000"/>
        <rFont val="맑은 고딕"/>
        <family val="3"/>
        <charset val="129"/>
      </rPr>
      <t>)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</si>
  <si>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>2022</t>
    </r>
    <r>
      <rPr>
        <sz val="8"/>
        <color rgb="FF000000"/>
        <rFont val="KoPub돋움체 Light"/>
        <family val="1"/>
        <charset val="129"/>
      </rPr>
      <t>년 공공보건의료 통계집 부록」</t>
    </r>
    <phoneticPr fontId="1" type="noConversion"/>
  </si>
  <si>
    <t>응급의학
전문의 수</t>
    <phoneticPr fontId="1" type="noConversion"/>
  </si>
  <si>
    <t>자료: 국립중앙의료원, 「2022년 공공보건의료 통계집 부록」</t>
    <phoneticPr fontId="1" type="noConversion"/>
  </si>
  <si>
    <t>자료: 국립중앙의료원, 「2022년 응급의료통계연보」</t>
    <phoneticPr fontId="1" type="noConversion"/>
  </si>
  <si>
    <t>기관</t>
    <phoneticPr fontId="1" type="noConversion"/>
  </si>
  <si>
    <t>기 타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</si>
  <si>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>,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>2022</t>
    </r>
    <r>
      <rPr>
        <sz val="8"/>
        <color rgb="FF000000"/>
        <rFont val="KoPub돋움체 Light"/>
        <family val="1"/>
        <charset val="129"/>
      </rPr>
      <t>년 공공보건의료 통계집 부록」</t>
    </r>
    <phoneticPr fontId="1" type="noConversion"/>
  </si>
  <si>
    <t>14,137(99.5)</t>
    <phoneticPr fontId="1" type="noConversion"/>
  </si>
  <si>
    <t>1,354(9.5)</t>
    <phoneticPr fontId="1" type="noConversion"/>
  </si>
  <si>
    <t>타 기관으로 전원 간 환자</t>
    <phoneticPr fontId="1" type="noConversion"/>
  </si>
  <si>
    <t>664,696(92.2)</t>
    <phoneticPr fontId="1" type="noConversion"/>
  </si>
  <si>
    <t>28,087(3.9)</t>
    <phoneticPr fontId="1" type="noConversion"/>
  </si>
  <si>
    <t>150,760(89.1)</t>
    <phoneticPr fontId="1" type="noConversion"/>
  </si>
  <si>
    <t>5,939(3.5)</t>
    <phoneticPr fontId="1" type="noConversion"/>
  </si>
  <si>
    <t>32,667(87.0)</t>
    <phoneticPr fontId="1" type="noConversion"/>
  </si>
  <si>
    <t>1,021(2.7)</t>
    <phoneticPr fontId="1" type="noConversion"/>
  </si>
  <si>
    <t>40,001(93.6)</t>
    <phoneticPr fontId="1" type="noConversion"/>
  </si>
  <si>
    <t>1,400(3.3)</t>
    <phoneticPr fontId="1" type="noConversion"/>
  </si>
  <si>
    <t>40,062(95.1)</t>
    <phoneticPr fontId="1" type="noConversion"/>
  </si>
  <si>
    <t>1,453(3.4)</t>
    <phoneticPr fontId="1" type="noConversion"/>
  </si>
  <si>
    <t>22,435(94.3)</t>
    <phoneticPr fontId="1" type="noConversion"/>
  </si>
  <si>
    <t>1,063(4.5)</t>
    <phoneticPr fontId="1" type="noConversion"/>
  </si>
  <si>
    <t>23,976(89.8)</t>
    <phoneticPr fontId="1" type="noConversion"/>
  </si>
  <si>
    <t>356(1.3)</t>
    <phoneticPr fontId="1" type="noConversion"/>
  </si>
  <si>
    <t>10,689(97.6)</t>
    <phoneticPr fontId="1" type="noConversion"/>
  </si>
  <si>
    <t>168(1.5)</t>
    <phoneticPr fontId="1" type="noConversion"/>
  </si>
  <si>
    <t>3,495(99.6)</t>
    <phoneticPr fontId="1" type="noConversion"/>
  </si>
  <si>
    <t>83(2.4)</t>
    <phoneticPr fontId="1" type="noConversion"/>
  </si>
  <si>
    <t>148,586(90.4)</t>
    <phoneticPr fontId="1" type="noConversion"/>
  </si>
  <si>
    <t>4,895(3.0)</t>
    <phoneticPr fontId="1" type="noConversion"/>
  </si>
  <si>
    <t>28,134(94.7)</t>
    <phoneticPr fontId="1" type="noConversion"/>
  </si>
  <si>
    <t>1,247(4.2)</t>
    <phoneticPr fontId="1" type="noConversion"/>
  </si>
  <si>
    <t>16,887(96.1)</t>
    <phoneticPr fontId="1" type="noConversion"/>
  </si>
  <si>
    <t>982(5.6)</t>
    <phoneticPr fontId="1" type="noConversion"/>
  </si>
  <si>
    <t>26,479(95.4)</t>
    <phoneticPr fontId="1" type="noConversion"/>
  </si>
  <si>
    <t>2,166(7.8)</t>
    <phoneticPr fontId="1" type="noConversion"/>
  </si>
  <si>
    <t>35,482(95.5)</t>
    <phoneticPr fontId="1" type="noConversion"/>
  </si>
  <si>
    <t>2,171(5.8)</t>
    <phoneticPr fontId="1" type="noConversion"/>
  </si>
  <si>
    <t>26,985(98.6)</t>
    <phoneticPr fontId="1" type="noConversion"/>
  </si>
  <si>
    <t>1,858(6.8)</t>
    <phoneticPr fontId="1" type="noConversion"/>
  </si>
  <si>
    <t>31,326(93.2)</t>
    <phoneticPr fontId="1" type="noConversion"/>
  </si>
  <si>
    <t>1,278(3.8)</t>
    <phoneticPr fontId="1" type="noConversion"/>
  </si>
  <si>
    <t>12,595(97.4)</t>
    <phoneticPr fontId="1" type="noConversion"/>
  </si>
  <si>
    <t>653(5.1)</t>
    <phoneticPr fontId="1" type="noConversion"/>
  </si>
  <si>
    <t>자료: 중앙응급의료센터, 2022 중증응급질환 응급실 내원 현황 보고서</t>
    <phoneticPr fontId="1" type="noConversion"/>
  </si>
  <si>
    <t>응급실 내원 
중증응급환자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</si>
  <si>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질병관리청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</rPr>
      <t xml:space="preserve">2022 </t>
    </r>
    <r>
      <rPr>
        <sz val="8"/>
        <color rgb="FF000000"/>
        <rFont val="KoPub돋움체 Light"/>
        <family val="1"/>
        <charset val="129"/>
      </rPr>
      <t>지역건강통계</t>
    </r>
    <r>
      <rPr>
        <sz val="8"/>
        <color rgb="FF000000"/>
        <rFont val="맑은 고딕"/>
        <family val="3"/>
        <charset val="129"/>
      </rPr>
      <t xml:space="preserve"> 한눈에 보기</t>
    </r>
    <r>
      <rPr>
        <sz val="8"/>
        <color rgb="FF000000"/>
        <rFont val="KoPub돋움체 Light"/>
        <family val="1"/>
        <charset val="129"/>
      </rPr>
      <t>」</t>
    </r>
    <r>
      <rPr>
        <sz val="8"/>
        <color rgb="FF000000"/>
        <rFont val="맑은 고딕"/>
        <family val="3"/>
        <charset val="129"/>
        <scheme val="minor"/>
      </rPr>
      <t/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</si>
  <si>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국민건강보험공단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 xml:space="preserve">2022 </t>
    </r>
    <r>
      <rPr>
        <sz val="8"/>
        <color rgb="FF000000"/>
        <rFont val="KoPub돋움체 Light"/>
        <family val="1"/>
        <charset val="129"/>
      </rPr>
      <t>지역별 의료이용 통계연보」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</si>
  <si>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국민건강보험공단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 xml:space="preserve">2022년 </t>
    </r>
    <r>
      <rPr>
        <sz val="8"/>
        <color rgb="FF000000"/>
        <rFont val="KoPub돋움체 Light"/>
        <family val="1"/>
        <charset val="129"/>
      </rPr>
      <t>지역별 의료이용 통계연보」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</si>
  <si>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국민건강보험공단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</rPr>
      <t xml:space="preserve">2022년 </t>
    </r>
    <r>
      <rPr>
        <sz val="8"/>
        <color rgb="FF000000"/>
        <rFont val="KoPub돋움체 Light"/>
        <family val="1"/>
        <charset val="129"/>
      </rPr>
      <t>건강검진통계연보」</t>
    </r>
    <r>
      <rPr>
        <sz val="8"/>
        <color rgb="FF000000"/>
        <rFont val="맑은 고딕"/>
        <family val="3"/>
        <charset val="129"/>
        <scheme val="minor"/>
      </rPr>
      <t/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</si>
  <si>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전라남도 내부자료</t>
    </r>
    <r>
      <rPr>
        <sz val="8"/>
        <color rgb="FF000000"/>
        <rFont val="맑은 고딕"/>
        <family val="3"/>
        <charset val="129"/>
        <scheme val="minor"/>
      </rPr>
      <t>(2023.11)_이소영 님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</si>
  <si>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전라남도 내부자료</t>
    </r>
    <r>
      <rPr>
        <sz val="8"/>
        <color rgb="FF000000"/>
        <rFont val="맑은 고딕"/>
        <family val="3"/>
        <charset val="129"/>
        <scheme val="minor"/>
      </rPr>
      <t>(2023.11)_노홍선 님</t>
    </r>
    <phoneticPr fontId="1" type="noConversion"/>
  </si>
  <si>
    <r>
      <t>※ 수진기준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1"/>
        <charset val="129"/>
      </rPr>
      <t>의료이용은 약국 제외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진료비와 급여비는 약국 포함</t>
    </r>
    <r>
      <rPr>
        <sz val="8"/>
        <color rgb="FF000000"/>
        <rFont val="맑은 고딕"/>
        <family val="3"/>
        <charset val="129"/>
        <scheme val="minor"/>
      </rPr>
      <t>)</t>
    </r>
    <r>
      <rPr>
        <sz val="8"/>
        <color rgb="FF000000"/>
        <rFont val="KoPub돋움체 Light"/>
        <family val="1"/>
        <charset val="129"/>
      </rPr>
      <t>이며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의료급여 포함</t>
    </r>
    <phoneticPr fontId="1" type="noConversion"/>
  </si>
  <si>
    <t>※ 2022년 말 기준, 대한민국 국적자로 국내에 거주하는 1세, 2세, 3세, 6세 아동(2016년, 2019~2021년 출생자)으로 사망자 및 영주권 취득 등을 목적으로 외국에 거주하는 것으로 확인된 아동을 제외한 대상자임</t>
    <phoneticPr fontId="1" type="noConversion"/>
  </si>
  <si>
    <t>자료: 통계청, 장애인 의료이용 현황</t>
    <phoneticPr fontId="1" type="noConversion"/>
  </si>
  <si>
    <t>23년 공보계기준</t>
    <phoneticPr fontId="1" type="noConversion"/>
  </si>
  <si>
    <t xml:space="preserve">[표 62] </t>
    <phoneticPr fontId="1" type="noConversion"/>
  </si>
  <si>
    <t>[표 63]</t>
  </si>
  <si>
    <t>[표 64]</t>
  </si>
  <si>
    <t>[표 65]</t>
  </si>
  <si>
    <t>[표 66]</t>
  </si>
  <si>
    <t>[표 67]</t>
  </si>
  <si>
    <t>[표 68]</t>
  </si>
  <si>
    <t>[표 69]</t>
  </si>
  <si>
    <t>[표 70]</t>
  </si>
  <si>
    <t>[표 71]</t>
  </si>
  <si>
    <t>[표 72]</t>
  </si>
  <si>
    <t>[표 73]</t>
  </si>
  <si>
    <t>[표 74]</t>
  </si>
  <si>
    <t>[표 75]</t>
  </si>
  <si>
    <t>[표 76]</t>
  </si>
  <si>
    <t>[표 77]</t>
  </si>
  <si>
    <t>[표 78]</t>
  </si>
  <si>
    <t>[표 79]</t>
  </si>
  <si>
    <t>[표 80]</t>
  </si>
  <si>
    <t>[표 81]</t>
  </si>
  <si>
    <t>[표 82]</t>
  </si>
  <si>
    <t>[표 83]</t>
  </si>
  <si>
    <t>[표 84]</t>
  </si>
  <si>
    <t>[표 85]</t>
  </si>
  <si>
    <t>[표 86]</t>
  </si>
  <si>
    <t>[표 87]</t>
  </si>
  <si>
    <t>[표 88]</t>
  </si>
  <si>
    <t>구급인력 수</t>
  </si>
  <si>
    <t>전라남도 보건의료 관련 지원조직 현황 및 연계·협력</t>
    <phoneticPr fontId="1" type="noConversion"/>
  </si>
  <si>
    <t>기준시간(60분)내 의료자원 접근 불가능한 인구비율</t>
    <phoneticPr fontId="1" type="noConversion"/>
  </si>
  <si>
    <t>관내 의료이용률</t>
    <phoneticPr fontId="1" type="noConversion"/>
  </si>
  <si>
    <t>기준시간(60분) 내 의료이용률(TRI)</t>
    <phoneticPr fontId="1" type="noConversion"/>
  </si>
  <si>
    <t>분만 및 신생아 관내 의료이용률, 기준시간 내 의료이용률</t>
    <phoneticPr fontId="1" type="noConversion"/>
  </si>
  <si>
    <t>지역의료서비스 이용현황</t>
    <phoneticPr fontId="1" type="noConversion"/>
  </si>
  <si>
    <t>전라남도 시·군별 보건기관 이용률</t>
  </si>
  <si>
    <t>전라남도 다빈도 질환(입원)</t>
  </si>
  <si>
    <t>전라남도 다빈도 질환(외래)</t>
  </si>
  <si>
    <t>전라남도 고혈압 및 당뇨병 의료이용 현황</t>
  </si>
  <si>
    <t>국가암검진 및 일반건강검진 수검률</t>
  </si>
  <si>
    <t>시·군별 건강검진 수검률</t>
  </si>
  <si>
    <t>전국 어린이 예방접종률 현황</t>
  </si>
  <si>
    <t>코로나바이러스감염증-19(COVID-19) 확진환자 현황</t>
    <phoneticPr fontId="1" type="noConversion"/>
  </si>
  <si>
    <t>시․군별 코로나바이러스감염증-19(COVID-19) 확진환자 현황</t>
    <phoneticPr fontId="1" type="noConversion"/>
  </si>
  <si>
    <t>전라남도 코로나19 관련 주요 현황</t>
    <phoneticPr fontId="1" type="noConversion"/>
  </si>
  <si>
    <t>장애인 의료이용 현황</t>
  </si>
  <si>
    <t xml:space="preserve">공공의료기관 인력 현황 </t>
  </si>
  <si>
    <t>응급의학과 의사 현황</t>
  </si>
  <si>
    <t xml:space="preserve">응급의학전문의 현황 </t>
  </si>
  <si>
    <t>응급실 전담 간호사 현황</t>
  </si>
  <si>
    <t>시도별 중증응급 환자 전문의 진료 및 전원율</t>
  </si>
  <si>
    <t>전라남도 2023년 금연클리닉 운영 실적</t>
  </si>
  <si>
    <t xml:space="preserve">시도별 의료인력 현황 </t>
    <phoneticPr fontId="1" type="noConversion"/>
  </si>
  <si>
    <t>전라남도 시군별 의료인력 현황</t>
    <phoneticPr fontId="1" type="noConversion"/>
  </si>
  <si>
    <t>시·도 보건기관 이용률</t>
    <phoneticPr fontId="1" type="noConversion"/>
  </si>
  <si>
    <t>23년도 현황 자료 없음</t>
    <phoneticPr fontId="1" type="noConversion"/>
  </si>
  <si>
    <t>위드 코로나로 인한 삭제</t>
    <phoneticPr fontId="1" type="noConversion"/>
  </si>
  <si>
    <t>비고</t>
    <phoneticPr fontId="1" type="noConversion"/>
  </si>
  <si>
    <t>번호</t>
    <phoneticPr fontId="1" type="noConversion"/>
  </si>
  <si>
    <t>[표 25]</t>
  </si>
  <si>
    <t>[표 26]</t>
  </si>
  <si>
    <t>[표 27]</t>
  </si>
  <si>
    <t>[표 28]</t>
  </si>
  <si>
    <t>[표 29]</t>
  </si>
  <si>
    <t>[표 30]</t>
  </si>
  <si>
    <t>[표 31]</t>
  </si>
  <si>
    <t>[표 32]</t>
  </si>
  <si>
    <t>[표 33]</t>
  </si>
  <si>
    <t>[표 34]</t>
  </si>
  <si>
    <t>[표 35]</t>
  </si>
  <si>
    <t>[표 36]</t>
  </si>
  <si>
    <t>[표 37]</t>
  </si>
  <si>
    <t>[표 38]</t>
  </si>
  <si>
    <t>[표 39]</t>
  </si>
  <si>
    <t>[표 40]</t>
  </si>
  <si>
    <t>[표 41]</t>
  </si>
  <si>
    <t>[표 42]</t>
  </si>
  <si>
    <t>[표 43]</t>
  </si>
  <si>
    <t>[표 44]</t>
  </si>
  <si>
    <t>[표 45]</t>
  </si>
  <si>
    <t>[표 46]</t>
  </si>
  <si>
    <t>[표 47]</t>
  </si>
  <si>
    <t>[표 48]</t>
  </si>
  <si>
    <t>[표 49]</t>
  </si>
  <si>
    <t>[표 50]</t>
  </si>
  <si>
    <t>[표 51]</t>
  </si>
  <si>
    <t>[표 52]</t>
  </si>
  <si>
    <t>[표 53]</t>
  </si>
  <si>
    <t>[표 54]</t>
  </si>
  <si>
    <t>[표 55]</t>
  </si>
  <si>
    <t>[표 56]</t>
  </si>
  <si>
    <t>[표 57]</t>
  </si>
  <si>
    <t>[표 58]</t>
  </si>
  <si>
    <t>[표 59]</t>
  </si>
  <si>
    <t>[표 60]</t>
  </si>
  <si>
    <t>[표 11]</t>
  </si>
  <si>
    <t>[표 10]</t>
  </si>
  <si>
    <t>[표 9]</t>
  </si>
  <si>
    <t>[표 8]</t>
  </si>
  <si>
    <t>[표 7]</t>
  </si>
  <si>
    <t>[표 6]</t>
  </si>
  <si>
    <t>[표 5]</t>
  </si>
  <si>
    <t>[표 4]</t>
  </si>
  <si>
    <t>[표 3]</t>
  </si>
  <si>
    <t>[표 2]</t>
  </si>
  <si>
    <t>[표 1]</t>
  </si>
  <si>
    <t>[표 12]</t>
  </si>
  <si>
    <t>[표 13]</t>
  </si>
  <si>
    <t>[표 14]</t>
  </si>
  <si>
    <t>[표 15]</t>
  </si>
  <si>
    <t>[표 16]</t>
  </si>
  <si>
    <t>[표 17]</t>
  </si>
  <si>
    <t>[표 18]</t>
  </si>
  <si>
    <t>[표 19]</t>
  </si>
  <si>
    <t>[표 20]</t>
  </si>
  <si>
    <t>[표 21]</t>
  </si>
  <si>
    <t>[표 22]</t>
  </si>
  <si>
    <t>[표 23]</t>
  </si>
  <si>
    <t>[표 24]</t>
  </si>
  <si>
    <t>[표 61]</t>
  </si>
  <si>
    <t>전라남도 분야별 의료취약지</t>
  </si>
  <si>
    <t>분만의료 취약지 A등급</t>
    <phoneticPr fontId="1" type="noConversion"/>
  </si>
  <si>
    <t>소아청소년과취약지</t>
  </si>
  <si>
    <t>인공신장실취약지</t>
  </si>
  <si>
    <t>전라남도 시·군별 인구 수</t>
    <phoneticPr fontId="1" type="noConversion"/>
  </si>
  <si>
    <t>생산가능인구 및 비율</t>
  </si>
  <si>
    <t>가임여성인구비율</t>
    <phoneticPr fontId="1" type="noConversion"/>
  </si>
  <si>
    <t>합계 및 모의 연령별 출산율</t>
    <phoneticPr fontId="1" type="noConversion"/>
  </si>
  <si>
    <t>전라남도 시·군별 합계출산율 현황</t>
    <phoneticPr fontId="1" type="noConversion"/>
  </si>
  <si>
    <t>전라남도 시·군별 고령인구비율</t>
    <phoneticPr fontId="1" type="noConversion"/>
  </si>
  <si>
    <t>전라남도 노년부양비 및 노령화지수</t>
    <phoneticPr fontId="1" type="noConversion"/>
  </si>
  <si>
    <t>읍․면․동 별 고령인구비율</t>
    <phoneticPr fontId="1" type="noConversion"/>
  </si>
  <si>
    <t>광역시·도별 독거노인 가구 현황</t>
    <phoneticPr fontId="1" type="noConversion"/>
  </si>
  <si>
    <t>전라남도 시·군별 독거노인 가구 현황</t>
    <phoneticPr fontId="1" type="noConversion"/>
  </si>
  <si>
    <t>광역시·도별 장애인 인구</t>
    <phoneticPr fontId="1" type="noConversion"/>
  </si>
  <si>
    <t>전라남도 시·군별 장애인 인구</t>
    <phoneticPr fontId="1" type="noConversion"/>
  </si>
  <si>
    <t>정신질환 수진자율</t>
    <phoneticPr fontId="1" type="noConversion"/>
  </si>
  <si>
    <t>광역시·도별 의료급여 수급권자</t>
    <phoneticPr fontId="1" type="noConversion"/>
  </si>
  <si>
    <t>광역시․도별 다문화 가구</t>
    <phoneticPr fontId="1" type="noConversion"/>
  </si>
  <si>
    <t>광역시·도별 재정자립도</t>
    <phoneticPr fontId="1" type="noConversion"/>
  </si>
  <si>
    <t>전라남도 시·군별 재정자립도</t>
    <phoneticPr fontId="1" type="noConversion"/>
  </si>
  <si>
    <t xml:space="preserve">광역시·도별 일반회계 중 보건의료 예산 비중 </t>
    <phoneticPr fontId="1" type="noConversion"/>
  </si>
  <si>
    <t>전라남도 시·군별 일반회계 중 보건의료 예산 비중</t>
    <phoneticPr fontId="1" type="noConversion"/>
  </si>
  <si>
    <t>전라남도 시·군별 비율</t>
    <phoneticPr fontId="1" type="noConversion"/>
  </si>
  <si>
    <t>의료서비스 만족도</t>
  </si>
  <si>
    <t>의료서비스 불만족 이유(다중응답)</t>
    <phoneticPr fontId="1" type="noConversion"/>
  </si>
  <si>
    <t>기대수명</t>
  </si>
  <si>
    <t>조사망률 및 연령표준화사망률</t>
  </si>
  <si>
    <t>사망원인별 연령표준화 사망률</t>
  </si>
  <si>
    <t>완도군</t>
    <phoneticPr fontId="1" type="noConversion"/>
  </si>
  <si>
    <t>함평군</t>
    <phoneticPr fontId="1" type="noConversion"/>
  </si>
  <si>
    <t>[표 3] 응급의료취약지</t>
    <phoneticPr fontId="1" type="noConversion"/>
  </si>
  <si>
    <t>(단위: 명)</t>
    <phoneticPr fontId="1" type="noConversion"/>
  </si>
  <si>
    <t>2010년</t>
  </si>
  <si>
    <t>2011년</t>
  </si>
  <si>
    <t>2012년</t>
  </si>
  <si>
    <t>2013년</t>
  </si>
  <si>
    <t>2014년</t>
  </si>
  <si>
    <t>2016년</t>
  </si>
  <si>
    <t>2017년</t>
  </si>
  <si>
    <t>2018년</t>
  </si>
  <si>
    <t>2022년</t>
  </si>
  <si>
    <t>2023년</t>
    <phoneticPr fontId="1" type="noConversion"/>
  </si>
  <si>
    <t>비율</t>
  </si>
  <si>
    <t>(단위: 천명, %)</t>
    <phoneticPr fontId="1" type="noConversion"/>
  </si>
  <si>
    <t>[표 7] 생산가능인구 및 비율</t>
    <phoneticPr fontId="1" type="noConversion"/>
  </si>
  <si>
    <t>전체 여성 인구</t>
  </si>
  <si>
    <t>[표 8] 가임여성인구비율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</si>
  <si>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「인구동향조사」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</si>
  <si>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모의 연령별 출산율</t>
  </si>
  <si>
    <t>합계</t>
  </si>
  <si>
    <t>(단위: 가임여성 1명당 명, 해당연령 여자인구 1천 명당 명)</t>
  </si>
  <si>
    <t>[표 9] 합계 및 모의 연령별 출산율</t>
    <phoneticPr fontId="1" type="noConversion"/>
  </si>
  <si>
    <t>[표 10] 전라남도 시·군별 합계출산율 현황</t>
  </si>
  <si>
    <t>고령인구비율</t>
  </si>
  <si>
    <t>전체인구</t>
  </si>
  <si>
    <t>[표 11] 전라남도 시·군별 고령인구비율</t>
    <phoneticPr fontId="1" type="noConversion"/>
  </si>
  <si>
    <t>노령화지수</t>
  </si>
  <si>
    <t>노년부양비</t>
  </si>
  <si>
    <t>노인인구</t>
  </si>
  <si>
    <t>(단위: 명, 생산가능인구 100명당 고령인구, 유소년인구 100명당 고령인구)</t>
  </si>
  <si>
    <t>[표 12] 전라남도 노년부양비 및 노령화지수</t>
  </si>
  <si>
    <t>고령인구 비율</t>
  </si>
  <si>
    <t>고령인구</t>
  </si>
  <si>
    <t>총인구</t>
  </si>
  <si>
    <t>면</t>
  </si>
  <si>
    <t>읍</t>
  </si>
  <si>
    <t>동</t>
  </si>
  <si>
    <t>[표 13] 읍․면․동 별 고령인구비율</t>
    <phoneticPr fontId="1" type="noConversion"/>
  </si>
  <si>
    <t>자료: 통계청, 「인구총조사」 (KOSIS, 2022년 기준)</t>
    <phoneticPr fontId="1" type="noConversion"/>
  </si>
  <si>
    <t>(단위: 가구, %)</t>
  </si>
  <si>
    <t>[표 14] 광역시·도별 독거노인 가구 현황</t>
  </si>
  <si>
    <t>독거노인가구 비율</t>
  </si>
  <si>
    <t>독거노인가구</t>
  </si>
  <si>
    <t>2021-</t>
    <phoneticPr fontId="1" type="noConversion"/>
  </si>
  <si>
    <t>2020-</t>
  </si>
  <si>
    <t>2019-</t>
  </si>
  <si>
    <t>2018-</t>
  </si>
  <si>
    <t>[표 15] 전라남도 시·군별 독거노인 가구 현황</t>
  </si>
  <si>
    <t>자료: 보건복지부, 「장애인 현황」 (KOSIS, 2022년 기준)</t>
    <phoneticPr fontId="1" type="noConversion"/>
  </si>
  <si>
    <t>장애인</t>
  </si>
  <si>
    <t>장애인인구</t>
  </si>
  <si>
    <t>[표 16] 광역시·도별 장애인 인구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</si>
  <si>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보건복지부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「장애인 현황」 </t>
    </r>
    <r>
      <rPr>
        <sz val="8"/>
        <color rgb="FF000000"/>
        <rFont val="맑은 고딕"/>
        <family val="3"/>
        <charset val="129"/>
        <scheme val="minor"/>
      </rPr>
      <t>(KOSIS, 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), 행정안전부, 「주민등록인구현황」, (KOSIS, 2022년 기준)</t>
    </r>
    <phoneticPr fontId="1" type="noConversion"/>
  </si>
  <si>
    <t>[표 17] 전라남도 시·군별 장애인 인구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</si>
  <si>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보건복지부 국립정신건강센터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「국가 정신건강현황 보고서 </t>
    </r>
    <r>
      <rPr>
        <sz val="8"/>
        <color rgb="FF000000"/>
        <rFont val="맑은 고딕"/>
        <family val="3"/>
        <charset val="129"/>
        <scheme val="minor"/>
      </rPr>
      <t>2022</t>
    </r>
    <r>
      <rPr>
        <sz val="8"/>
        <color rgb="FF000000"/>
        <rFont val="KoPub돋움체 Light"/>
        <family val="3"/>
        <charset val="129"/>
      </rPr>
      <t>」</t>
    </r>
    <phoneticPr fontId="1" type="noConversion"/>
  </si>
  <si>
    <t xml:space="preserve">중증정신질환 </t>
  </si>
  <si>
    <t>[표 18] 정신질환 수진자율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</si>
  <si>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>: 건강보험공단, 2022</t>
    </r>
    <r>
      <rPr>
        <sz val="8"/>
        <color rgb="FF000000"/>
        <rFont val="KoPub돋움체 Light"/>
        <family val="3"/>
        <charset val="129"/>
      </rPr>
      <t xml:space="preserve"> 의료급여 통계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</si>
  <si>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의료급여 수급권자 비율</t>
  </si>
  <si>
    <t>전체 인구</t>
  </si>
  <si>
    <t>수급권자 비율</t>
  </si>
  <si>
    <t xml:space="preserve">전체 인구 중 의료급여 </t>
  </si>
  <si>
    <t>의료급여 수급권자</t>
  </si>
  <si>
    <t>[표 19] 광역시도별 의료급여 수급권자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</si>
  <si>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 xml:space="preserve">통계청 「인구총조사」 </t>
    </r>
    <r>
      <rPr>
        <sz val="8"/>
        <color rgb="FF000000"/>
        <rFont val="맑은 고딕"/>
        <family val="3"/>
        <charset val="129"/>
        <scheme val="minor"/>
      </rPr>
      <t xml:space="preserve">(KOSIS, </t>
    </r>
    <r>
      <rPr>
        <sz val="8"/>
        <color rgb="FF000000"/>
        <rFont val="KoPub돋움체 Light"/>
        <family val="3"/>
        <charset val="129"/>
      </rPr>
      <t xml:space="preserve">「다문화가구 현황」 </t>
    </r>
    <r>
      <rPr>
        <sz val="8"/>
        <color rgb="FF000000"/>
        <rFont val="맑은 고딕"/>
        <family val="3"/>
        <charset val="129"/>
        <scheme val="minor"/>
      </rPr>
      <t>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</si>
  <si>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다문화가구_외국인(기타)</t>
  </si>
  <si>
    <t>다문화가구_외국인(결혼이민자)</t>
  </si>
  <si>
    <t>다문화가구_내국인(귀화)</t>
  </si>
  <si>
    <t>다문화가구_내국인(출생)</t>
  </si>
  <si>
    <t>다문화 가구원 수</t>
    <phoneticPr fontId="1" type="noConversion"/>
  </si>
  <si>
    <t>다문화 가구 수</t>
    <phoneticPr fontId="1" type="noConversion"/>
  </si>
  <si>
    <t>(단위: 가구, 명, %)</t>
  </si>
  <si>
    <t>[표 20] 광역시․도별 다문화 가구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</si>
  <si>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행정안전부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「지방재정 </t>
    </r>
    <r>
      <rPr>
        <sz val="8"/>
        <color rgb="FF000000"/>
        <rFont val="맑은 고딕"/>
        <family val="3"/>
        <charset val="129"/>
        <scheme val="minor"/>
      </rPr>
      <t>365(</t>
    </r>
    <r>
      <rPr>
        <sz val="8"/>
        <color rgb="FF000000"/>
        <rFont val="KoPub돋움체 Light"/>
        <family val="3"/>
        <charset val="129"/>
      </rPr>
      <t>지방재정통합공개시스템</t>
    </r>
    <r>
      <rPr>
        <sz val="8"/>
        <color rgb="FF000000"/>
        <rFont val="맑은 고딕"/>
        <family val="3"/>
        <charset val="129"/>
        <scheme val="minor"/>
      </rPr>
      <t xml:space="preserve">) </t>
    </r>
    <r>
      <rPr>
        <sz val="8"/>
        <color rgb="FF000000"/>
        <rFont val="KoPub돋움체 Light"/>
        <family val="3"/>
        <charset val="129"/>
      </rPr>
      <t>재정자립도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>최종</t>
    </r>
    <r>
      <rPr>
        <sz val="8"/>
        <color rgb="FF000000"/>
        <rFont val="맑은 고딕"/>
        <family val="3"/>
        <charset val="129"/>
        <scheme val="minor"/>
      </rPr>
      <t>)(</t>
    </r>
    <r>
      <rPr>
        <sz val="8"/>
        <color rgb="FF000000"/>
        <rFont val="KoPub돋움체 Light"/>
        <family val="3"/>
        <charset val="129"/>
      </rPr>
      <t>개편후</t>
    </r>
    <r>
      <rPr>
        <sz val="8"/>
        <color rgb="FF000000"/>
        <rFont val="맑은 고딕"/>
        <family val="3"/>
        <charset val="129"/>
        <scheme val="minor"/>
      </rPr>
      <t>), 2022년 기준</t>
    </r>
    <phoneticPr fontId="1" type="noConversion"/>
  </si>
  <si>
    <t>지자체명</t>
  </si>
  <si>
    <t>[표 21] 광역시·도별 재정자립도</t>
    <phoneticPr fontId="1" type="noConversion"/>
  </si>
  <si>
    <t>자치단체</t>
  </si>
  <si>
    <t>[표 22] 전라남도 시·군별 재정자립도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</si>
  <si>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행정안전부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지방자치단체 통합재정개요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>지방재정 통합공개시스템</t>
    </r>
    <r>
      <rPr>
        <sz val="8"/>
        <color rgb="FF000000"/>
        <rFont val="맑은 고딕"/>
        <family val="3"/>
        <charset val="129"/>
        <scheme val="minor"/>
      </rPr>
      <t>), 2023년 기준</t>
    </r>
    <phoneticPr fontId="1" type="noConversion"/>
  </si>
  <si>
    <t>133,108</t>
  </si>
  <si>
    <t>548,061</t>
  </si>
  <si>
    <t>606,059</t>
  </si>
  <si>
    <t>450,517</t>
  </si>
  <si>
    <t>355,241</t>
  </si>
  <si>
    <t>514,574</t>
  </si>
  <si>
    <t>285,968</t>
  </si>
  <si>
    <t>378,078</t>
  </si>
  <si>
    <t>1,560,553</t>
  </si>
  <si>
    <t>36,548</t>
  </si>
  <si>
    <t>157,322</t>
  </si>
  <si>
    <t>185,725</t>
  </si>
  <si>
    <t>215,367</t>
  </si>
  <si>
    <t>261,593</t>
  </si>
  <si>
    <t>452,518</t>
  </si>
  <si>
    <t>402,096</t>
  </si>
  <si>
    <t>1,180,131</t>
  </si>
  <si>
    <t>금액</t>
  </si>
  <si>
    <t xml:space="preserve">[표 23] 광역시·도별 일반회계 중 보건의료예산 비중 </t>
    <phoneticPr fontId="1" type="noConversion"/>
  </si>
  <si>
    <t>9,643</t>
  </si>
  <si>
    <t>647,259</t>
  </si>
  <si>
    <t>7,778</t>
  </si>
  <si>
    <t>451,050</t>
  </si>
  <si>
    <t>15,341</t>
  </si>
  <si>
    <t>623,709</t>
  </si>
  <si>
    <t>14,082</t>
  </si>
  <si>
    <t>518,311</t>
  </si>
  <si>
    <t>16,251</t>
  </si>
  <si>
    <t>591,299</t>
  </si>
  <si>
    <t>9,091</t>
  </si>
  <si>
    <t>501,076</t>
  </si>
  <si>
    <t>16,629</t>
  </si>
  <si>
    <t>580,919</t>
  </si>
  <si>
    <t>7,628</t>
  </si>
  <si>
    <t>582,224</t>
  </si>
  <si>
    <t>14,383</t>
  </si>
  <si>
    <t>836,864</t>
  </si>
  <si>
    <t>7,510</t>
  </si>
  <si>
    <t>460,727</t>
  </si>
  <si>
    <t>10,001</t>
  </si>
  <si>
    <t>497,681</t>
  </si>
  <si>
    <t>12,670</t>
  </si>
  <si>
    <t>641,291</t>
  </si>
  <si>
    <t>8,284</t>
  </si>
  <si>
    <t>555,872</t>
  </si>
  <si>
    <t>12,104</t>
  </si>
  <si>
    <t>836,013</t>
  </si>
  <si>
    <t>5,261</t>
  </si>
  <si>
    <t>340,255</t>
  </si>
  <si>
    <t>7,110</t>
  </si>
  <si>
    <t>449,343</t>
  </si>
  <si>
    <t>9,617</t>
  </si>
  <si>
    <t>508,148</t>
  </si>
  <si>
    <t>28,328</t>
  </si>
  <si>
    <t>984,556</t>
  </si>
  <si>
    <t>12,684</t>
  </si>
  <si>
    <t>927,620</t>
  </si>
  <si>
    <t>28,542</t>
  </si>
  <si>
    <t>1,204,824</t>
  </si>
  <si>
    <t>32,541</t>
  </si>
  <si>
    <t>1,397,916</t>
  </si>
  <si>
    <t>21,890</t>
  </si>
  <si>
    <t>859,073</t>
  </si>
  <si>
    <t>24,284,323</t>
  </si>
  <si>
    <t>일반회계</t>
  </si>
  <si>
    <t>[표 24] 전라남도 시·군별 일반회계 중 보건의료예산 비중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</si>
  <si>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 헬스맵</t>
    </r>
    <r>
      <rPr>
        <sz val="8"/>
        <color rgb="FF000000"/>
        <rFont val="맑은 고딕"/>
        <family val="3"/>
        <charset val="129"/>
        <scheme val="minor"/>
      </rPr>
      <t>(2021.12</t>
    </r>
    <r>
      <rPr>
        <sz val="8"/>
        <color rgb="FF000000"/>
        <rFont val="KoPub돋움체 Light"/>
        <family val="3"/>
        <charset val="129"/>
      </rPr>
      <t xml:space="preserve">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</si>
  <si>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기초생활보장대상자 비율</t>
  </si>
  <si>
    <t>시군별</t>
  </si>
  <si>
    <t>[표 25] 전라남도 시·군별 비율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</si>
  <si>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국민건강보험공단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의료이용지표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 xml:space="preserve">국민건강보험공단 </t>
    </r>
    <r>
      <rPr>
        <sz val="8"/>
        <color rgb="FF000000"/>
        <rFont val="맑은 고딕"/>
        <family val="3"/>
        <charset val="129"/>
        <scheme val="minor"/>
      </rPr>
      <t>NHISS)</t>
    </r>
    <phoneticPr fontId="1" type="noConversion"/>
  </si>
  <si>
    <r>
      <t>기대수명격차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성별 및 보험료 상・하위집단의 기대수명 차이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>상위</t>
    </r>
    <r>
      <rPr>
        <sz val="8"/>
        <color rgb="FF000000"/>
        <rFont val="맑은 고딕"/>
        <family val="3"/>
        <charset val="129"/>
        <scheme val="minor"/>
      </rPr>
      <t>20%</t>
    </r>
    <r>
      <rPr>
        <sz val="8"/>
        <color rgb="FF000000"/>
        <rFont val="KoPub돋움체 Light"/>
        <family val="3"/>
        <charset val="129"/>
      </rPr>
      <t>집단의 기대수명</t>
    </r>
    <r>
      <rPr>
        <sz val="8"/>
        <color rgb="FF000000"/>
        <rFont val="맑은 고딕"/>
        <family val="3"/>
        <charset val="129"/>
        <scheme val="minor"/>
      </rPr>
      <t>-</t>
    </r>
    <r>
      <rPr>
        <sz val="8"/>
        <color rgb="FF000000"/>
        <rFont val="KoPub돋움체 Light"/>
        <family val="3"/>
        <charset val="129"/>
      </rPr>
      <t>하위</t>
    </r>
    <r>
      <rPr>
        <sz val="8"/>
        <color rgb="FF000000"/>
        <rFont val="맑은 고딕"/>
        <family val="3"/>
        <charset val="129"/>
        <scheme val="minor"/>
      </rPr>
      <t>20%</t>
    </r>
    <r>
      <rPr>
        <sz val="8"/>
        <color rgb="FF000000"/>
        <rFont val="KoPub돋움체 Light"/>
        <family val="3"/>
        <charset val="129"/>
      </rPr>
      <t>집단의 기대수명</t>
    </r>
    <r>
      <rPr>
        <sz val="8"/>
        <color rgb="FF000000"/>
        <rFont val="맑은 고딕"/>
        <family val="3"/>
        <charset val="129"/>
        <scheme val="minor"/>
      </rPr>
      <t>)</t>
    </r>
  </si>
  <si>
    <r>
      <t xml:space="preserve">※ 전국은 </t>
    </r>
    <r>
      <rPr>
        <sz val="8"/>
        <color rgb="FF000000"/>
        <rFont val="맑은 고딕"/>
        <family val="3"/>
        <charset val="129"/>
        <scheme val="minor"/>
      </rPr>
      <t>1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시</t>
    </r>
    <r>
      <rPr>
        <sz val="8"/>
        <color rgb="FF000000"/>
        <rFont val="맑은 고딕"/>
        <family val="3"/>
        <charset val="129"/>
        <scheme val="minor"/>
      </rPr>
      <t>·</t>
    </r>
    <r>
      <rPr>
        <sz val="8"/>
        <color rgb="FF000000"/>
        <rFont val="KoPub돋움체 Light"/>
        <family val="3"/>
        <charset val="129"/>
      </rPr>
      <t xml:space="preserve">도는 </t>
    </r>
    <r>
      <rPr>
        <sz val="8"/>
        <color rgb="FF000000"/>
        <rFont val="맑은 고딕"/>
        <family val="3"/>
        <charset val="129"/>
        <scheme val="minor"/>
      </rPr>
      <t>4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시군구는 </t>
    </r>
    <r>
      <rPr>
        <sz val="8"/>
        <color rgb="FF000000"/>
        <rFont val="맑은 고딕"/>
        <family val="3"/>
        <charset val="129"/>
        <scheme val="minor"/>
      </rPr>
      <t>6</t>
    </r>
    <r>
      <rPr>
        <sz val="8"/>
        <color rgb="FF000000"/>
        <rFont val="KoPub돋움체 Light"/>
        <family val="3"/>
        <charset val="129"/>
      </rPr>
      <t>년분 자료를 활용하여 산출</t>
    </r>
  </si>
  <si>
    <t>최고-최저</t>
  </si>
  <si>
    <t>보험료별(5분위-1분위)</t>
    <phoneticPr fontId="1" type="noConversion"/>
  </si>
  <si>
    <t>남녀차이</t>
  </si>
  <si>
    <t>여자</t>
  </si>
  <si>
    <t>남자</t>
  </si>
  <si>
    <t>보험료별(5분위-1분위)</t>
  </si>
  <si>
    <t>(단위: 세)</t>
  </si>
  <si>
    <t>[표 28] 기대수명</t>
    <phoneticPr fontId="1" type="noConversion"/>
  </si>
  <si>
    <t>자료: 통계청, 「사망원인통계」 (KOSIS, 2022년 기준)</t>
    <phoneticPr fontId="1" type="noConversion"/>
  </si>
  <si>
    <t>순위</t>
  </si>
  <si>
    <t>연령표준화 사망률</t>
  </si>
  <si>
    <t>조사망률</t>
  </si>
  <si>
    <t>사망자 수</t>
  </si>
  <si>
    <t>(단위: 명, 시도인구 10만 명당 명, 표준인구 10만 명당 명)</t>
  </si>
  <si>
    <t>[표 29] 조사망률 및 연령표준화사망률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</si>
  <si>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「사망원인통계」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</si>
  <si>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ㆍ고의적 자해(자살)</t>
  </si>
  <si>
    <t>ㆍ운수사고</t>
  </si>
  <si>
    <t>- 질병이환 및 사망의 외인</t>
  </si>
  <si>
    <t>ㆍ간 질환</t>
  </si>
  <si>
    <t>- 소화계통의 질환</t>
  </si>
  <si>
    <t>ㆍ만성 하기도 질환</t>
  </si>
  <si>
    <t>ㆍ폐렴</t>
  </si>
  <si>
    <t>- 호흡계통의 질환</t>
  </si>
  <si>
    <t>ㆍ뇌혈관 질환</t>
  </si>
  <si>
    <t>ㆍ심장 질환</t>
  </si>
  <si>
    <t>ㆍ고혈압성 질환</t>
  </si>
  <si>
    <t>- 순환계통의 질환</t>
  </si>
  <si>
    <t>ㆍ알츠하이머병</t>
  </si>
  <si>
    <t>- 신경계통의 질환</t>
  </si>
  <si>
    <t>ㆍ당뇨병</t>
  </si>
  <si>
    <t>- 내분비 영양 및 대사질환</t>
  </si>
  <si>
    <t>ㆍ폐암</t>
  </si>
  <si>
    <t>ㆍ간암</t>
  </si>
  <si>
    <t>ㆍ대장암</t>
  </si>
  <si>
    <t>ㆍ위암</t>
  </si>
  <si>
    <t>- 악성신생물(암)</t>
  </si>
  <si>
    <t>ㆍ호흡기결핵</t>
  </si>
  <si>
    <t>- 특정 감염성 및 기생충성 질환</t>
  </si>
  <si>
    <t>- 전체</t>
  </si>
  <si>
    <t>사망원인</t>
  </si>
  <si>
    <t>(단위: 표준인구 10만 명당 명)</t>
  </si>
  <si>
    <t>[표 30] 사망원인별 연령표준화 사망률</t>
  </si>
  <si>
    <t>치료가능 가망률(OECD 기준)</t>
  </si>
  <si>
    <t>심장질환 연령표준화 사망률</t>
  </si>
  <si>
    <t>시도별 고의적 자해(자살) 사망률</t>
  </si>
  <si>
    <t>시군별 시도별 고의적 자해(자살) 사망률</t>
  </si>
  <si>
    <t>시도별 치매환자 유병현황</t>
  </si>
  <si>
    <t>시군별 치매환자 유병현황</t>
    <phoneticPr fontId="1" type="noConversion"/>
  </si>
  <si>
    <t>시도별 결핵 신환자 현황</t>
  </si>
  <si>
    <t>법정감염병 신고 현황</t>
  </si>
  <si>
    <t>전라남도 지역주민의 건강 형태</t>
  </si>
  <si>
    <t>시군별 비만율</t>
  </si>
  <si>
    <t>시도별 주관적 건강인지율</t>
  </si>
  <si>
    <t xml:space="preserve">시군별 주관적 건강인지율 </t>
  </si>
  <si>
    <t>전남의 의료기관 수</t>
    <phoneticPr fontId="1" type="noConversion"/>
  </si>
  <si>
    <t xml:space="preserve">전남의 병상 수 </t>
    <phoneticPr fontId="1" type="noConversion"/>
  </si>
  <si>
    <t>전라남도 공공의료기관</t>
  </si>
  <si>
    <t>공공의료기관 병상 분포 현황</t>
    <phoneticPr fontId="1" type="noConversion"/>
  </si>
  <si>
    <t>공공의료기관 지역 내 의료서비스 점유율</t>
    <phoneticPr fontId="1" type="noConversion"/>
  </si>
  <si>
    <t>응급의료기관 현황</t>
    <phoneticPr fontId="1" type="noConversion"/>
  </si>
  <si>
    <t>2023년 권역 및 지역 책임의료기관 지정 현황</t>
    <phoneticPr fontId="1" type="noConversion"/>
  </si>
  <si>
    <t>필수보건의료 협력 분야 영역별 확대 계획</t>
    <phoneticPr fontId="1" type="noConversion"/>
  </si>
  <si>
    <t>감염병관리기관 지정 현황</t>
    <phoneticPr fontId="1" type="noConversion"/>
  </si>
  <si>
    <t>권역별 감염병 관리 시설 현황</t>
    <phoneticPr fontId="1" type="noConversion"/>
  </si>
  <si>
    <t>시군별 물리치료실 현황</t>
    <phoneticPr fontId="1" type="noConversion"/>
  </si>
  <si>
    <t>시도별 응급의료 전용 헬기 보유 및 실적</t>
    <phoneticPr fontId="1" type="noConversion"/>
  </si>
  <si>
    <t>전라남도 응급의료 전용헬기 운영 현황</t>
  </si>
  <si>
    <t>전남의 병원선 제원</t>
    <phoneticPr fontId="1" type="noConversion"/>
  </si>
  <si>
    <t>전남의 병원선 인력</t>
    <phoneticPr fontId="1" type="noConversion"/>
  </si>
  <si>
    <t>전남의 병원선 진료 실적</t>
  </si>
  <si>
    <t>[표 52] 필수보건의료 협력 분야 영역별 확대 계획</t>
    <phoneticPr fontId="1" type="noConversion"/>
  </si>
  <si>
    <t>[표 51] 2023년 권역 및 지역 책임의료기관 지정 현황</t>
    <phoneticPr fontId="1" type="noConversion"/>
  </si>
  <si>
    <t>[표 50] 응급의료기관 현황</t>
    <phoneticPr fontId="1" type="noConversion"/>
  </si>
  <si>
    <t>[표 48] 공공의료기관 병상 분포 현황</t>
    <phoneticPr fontId="1" type="noConversion"/>
  </si>
  <si>
    <t>[표 32] 심장질환 연령표준화 사망률</t>
    <phoneticPr fontId="1" type="noConversion"/>
  </si>
  <si>
    <t>2021년</t>
    <phoneticPr fontId="1" type="noConversion"/>
  </si>
  <si>
    <t>유병률</t>
  </si>
  <si>
    <t>환자 수</t>
  </si>
  <si>
    <t>65세 이상</t>
  </si>
  <si>
    <t>60세 이상</t>
  </si>
  <si>
    <t>치쿤구니야열</t>
  </si>
  <si>
    <t>유비저</t>
  </si>
  <si>
    <t>진드기매개뇌염</t>
  </si>
  <si>
    <t>라임병</t>
  </si>
  <si>
    <t>웨스트나일열</t>
  </si>
  <si>
    <t>큐열</t>
  </si>
  <si>
    <t>뎅기열</t>
  </si>
  <si>
    <t>황열</t>
  </si>
  <si>
    <t>크로이츠펠트-야콥병(CJD) 및 변종크로이츠펠트-야콥병(vCJD)</t>
  </si>
  <si>
    <t>신증후군출혈열</t>
  </si>
  <si>
    <t>공수병</t>
  </si>
  <si>
    <t>브루셀라증</t>
  </si>
  <si>
    <t>렙토스피라증</t>
  </si>
  <si>
    <t>쯔쯔가무시증</t>
  </si>
  <si>
    <t>발진열</t>
  </si>
  <si>
    <t>발진티푸스</t>
  </si>
  <si>
    <t>비브리오패혈증</t>
  </si>
  <si>
    <t>레지오넬라증</t>
  </si>
  <si>
    <t>말라리아</t>
  </si>
  <si>
    <t>C형간염</t>
  </si>
  <si>
    <t>일본뇌염</t>
  </si>
  <si>
    <t>파상풍</t>
  </si>
  <si>
    <t>3급</t>
  </si>
  <si>
    <t>E형간염</t>
  </si>
  <si>
    <t>반코마이신내성황색포도알균(VRSA) 감염증</t>
  </si>
  <si>
    <t>성홍열</t>
  </si>
  <si>
    <t>한센병</t>
  </si>
  <si>
    <t>폐렴구균 감염증</t>
  </si>
  <si>
    <t>b형헤모필루스인플루엔자</t>
  </si>
  <si>
    <t>수막구균 감염증</t>
  </si>
  <si>
    <t>폴리오</t>
  </si>
  <si>
    <t>유행성이하선염</t>
  </si>
  <si>
    <t>백일해</t>
  </si>
  <si>
    <t>A형간염</t>
  </si>
  <si>
    <t>장출혈성대장균감염증</t>
  </si>
  <si>
    <t>세균성이질</t>
  </si>
  <si>
    <t>파라티푸스</t>
  </si>
  <si>
    <t>장티푸스</t>
  </si>
  <si>
    <t>콜레라</t>
  </si>
  <si>
    <t>홍역</t>
  </si>
  <si>
    <t>수두</t>
  </si>
  <si>
    <t>2급</t>
  </si>
  <si>
    <t>디프테리아</t>
  </si>
  <si>
    <t>동물인플루엔자 인체감염증</t>
  </si>
  <si>
    <t>야토병</t>
  </si>
  <si>
    <t>보툴리눔독소증</t>
  </si>
  <si>
    <t>탄저</t>
  </si>
  <si>
    <t>페스트</t>
  </si>
  <si>
    <t>두창</t>
  </si>
  <si>
    <t>리프트밸리열</t>
  </si>
  <si>
    <t>크리미안콩고출혈열</t>
  </si>
  <si>
    <t>라싸열</t>
  </si>
  <si>
    <t>마버그열</t>
  </si>
  <si>
    <t>에볼라바이러스병</t>
  </si>
  <si>
    <t>1급</t>
  </si>
  <si>
    <t>악화</t>
    <phoneticPr fontId="1" type="noConversion"/>
  </si>
  <si>
    <t>자동차 또는 오토바이 운전자의 연간 음주운전경험률</t>
  </si>
  <si>
    <t>동승차량 뒷좌석 안전벨트 착용률</t>
  </si>
  <si>
    <t>운전자석 안전벨트 착용률</t>
  </si>
  <si>
    <t>주관적 건강인지율</t>
  </si>
  <si>
    <t>개선</t>
    <phoneticPr fontId="1" type="noConversion"/>
  </si>
  <si>
    <t>어제 점심식사 후 칫솔질 실천율</t>
  </si>
  <si>
    <t>저작불편호소율-65세 이상</t>
  </si>
  <si>
    <t>우울증상유병률</t>
  </si>
  <si>
    <t>우울감 경험률</t>
  </si>
  <si>
    <t>스트레스 인지율</t>
  </si>
  <si>
    <t>영양표시 활용률</t>
  </si>
  <si>
    <t>아침결식 예방인구비율</t>
  </si>
  <si>
    <t>연간 체중조절 시도율</t>
    <phoneticPr fontId="1" type="noConversion"/>
  </si>
  <si>
    <t>비만율(자가보고)</t>
  </si>
  <si>
    <t>건강생활실천율</t>
  </si>
  <si>
    <t>걷기 실천율</t>
  </si>
  <si>
    <t>중등도 이상 신체활동 실천율</t>
  </si>
  <si>
    <t>연간음주자의 고위험음주율</t>
  </si>
  <si>
    <t>고위험음주율</t>
  </si>
  <si>
    <t>월간음주율</t>
  </si>
  <si>
    <t>현재비흡연자의 직장실내 간접흡연 노출률</t>
  </si>
  <si>
    <t>현재흡연자의 금연시도율</t>
  </si>
  <si>
    <t>현재흡연율</t>
  </si>
  <si>
    <t>개선/악화</t>
  </si>
  <si>
    <t>증감률</t>
  </si>
  <si>
    <t>전남평균</t>
  </si>
  <si>
    <t>전국평균</t>
  </si>
  <si>
    <t>2022년 대비</t>
    <phoneticPr fontId="1" type="noConversion"/>
  </si>
  <si>
    <t>지표명</t>
  </si>
  <si>
    <t>한방병원</t>
  </si>
  <si>
    <t>약국</t>
  </si>
  <si>
    <t>보건지소</t>
  </si>
  <si>
    <t>보건소</t>
  </si>
  <si>
    <t>정신병원</t>
  </si>
  <si>
    <t>요양병원</t>
  </si>
  <si>
    <t>종합병원</t>
  </si>
  <si>
    <t>상급종합병원</t>
  </si>
  <si>
    <t>2022년 기준</t>
    <phoneticPr fontId="1" type="noConversion"/>
  </si>
  <si>
    <t>전라남도 함평군 학교면 학교화산길 16-19</t>
  </si>
  <si>
    <t>함평군공립요양병원</t>
  </si>
  <si>
    <t>전라남도 보성군 벌교읍 남하로 4-10</t>
  </si>
  <si>
    <t>보성군립 노인전문요양병원</t>
  </si>
  <si>
    <t>전라남도 고흥군 고흥읍 고흥로 1941</t>
  </si>
  <si>
    <t>고흥군공립노인전문요양병원</t>
  </si>
  <si>
    <t>전라남도 화순군 화순읍 서양로 330</t>
  </si>
  <si>
    <t>화순군립요양병원</t>
  </si>
  <si>
    <t>전라남도 진도군 의신면 운림산방로 31</t>
  </si>
  <si>
    <t>진도군노인전문요양병원</t>
  </si>
  <si>
    <t>전라남도 장성군 장성읍 강변안길 100</t>
  </si>
  <si>
    <t>장성공립노인전문요양병원</t>
  </si>
  <si>
    <t>전라남도 영광군 영광읍 와룡로 3-1</t>
  </si>
  <si>
    <t>영광군공립요양병원</t>
  </si>
  <si>
    <t>전라남도 여수시 둔덕5길 29</t>
  </si>
  <si>
    <t>여수시립요양병원</t>
  </si>
  <si>
    <t>전라남도 신안군 압해읍 구항길 92-50</t>
  </si>
  <si>
    <t>신안군공립요양병원</t>
  </si>
  <si>
    <t>전라남도 광양시 진등길 91</t>
  </si>
  <si>
    <t>광양시공립노인전문요양병원</t>
  </si>
  <si>
    <t>전라남도 무안군 무안읍 몽탄로 51-12</t>
  </si>
  <si>
    <t>공립무안군노인전문요양병원</t>
  </si>
  <si>
    <t>전라남도 곡성군 겸면 곡순로 1756</t>
  </si>
  <si>
    <t>곡성군립노인전문요양병원</t>
  </si>
  <si>
    <t>전라남도 나주시 산포면 세남로 1328-31</t>
  </si>
  <si>
    <t>국립나주병원</t>
  </si>
  <si>
    <t>전라남도 함평군 해보면 신해로 1027</t>
  </si>
  <si>
    <t>국군함평병원</t>
  </si>
  <si>
    <t>전라남도 고흥군 도양읍 소록해안길 65</t>
  </si>
  <si>
    <t>국립소록도병원</t>
  </si>
  <si>
    <t>전라남도 목포시 신지마을1길 75</t>
  </si>
  <si>
    <t>국립목포병원</t>
  </si>
  <si>
    <t>전라남도 강진군 강진읍 탐진로 5</t>
  </si>
  <si>
    <t>전라남도 강진의료원</t>
  </si>
  <si>
    <t>전라남도 장흥군 안양면 로하스로 121</t>
  </si>
  <si>
    <t>장흥통합의료병원</t>
  </si>
  <si>
    <t>전라남도 순천시 서문성터길 2</t>
  </si>
  <si>
    <t>전라남도순천의료원</t>
  </si>
  <si>
    <t>전라남도 목포시 이로로 18</t>
  </si>
  <si>
    <t>목포시의료원</t>
  </si>
  <si>
    <t>전라남도 순천시 조례1길 24</t>
  </si>
  <si>
    <t>근로복지공단 순천병원</t>
  </si>
  <si>
    <t>전라남도 화순군 화순읍 서양로 322</t>
  </si>
  <si>
    <t>민간의료기관 점유율(B)</t>
    <phoneticPr fontId="1" type="noConversion"/>
  </si>
  <si>
    <t>공공의료기관 점유율(A)</t>
    <phoneticPr fontId="1" type="noConversion"/>
  </si>
  <si>
    <t>1</t>
  </si>
  <si>
    <t>4</t>
  </si>
  <si>
    <t>6</t>
  </si>
  <si>
    <t>15</t>
  </si>
  <si>
    <t>27</t>
  </si>
  <si>
    <t>3</t>
  </si>
  <si>
    <t>51</t>
  </si>
  <si>
    <t>7</t>
  </si>
  <si>
    <t>22</t>
  </si>
  <si>
    <t>38</t>
  </si>
  <si>
    <t>16</t>
  </si>
  <si>
    <t>13</t>
  </si>
  <si>
    <t>31</t>
  </si>
  <si>
    <t>2</t>
  </si>
  <si>
    <t>49</t>
  </si>
  <si>
    <t>10</t>
  </si>
  <si>
    <t>8</t>
  </si>
  <si>
    <t>21</t>
  </si>
  <si>
    <t>14</t>
  </si>
  <si>
    <t>9</t>
  </si>
  <si>
    <t>5</t>
  </si>
  <si>
    <t>12</t>
  </si>
  <si>
    <t>26</t>
  </si>
  <si>
    <t>11</t>
  </si>
  <si>
    <t>23</t>
  </si>
  <si>
    <t>36</t>
  </si>
  <si>
    <t>30</t>
  </si>
  <si>
    <t>96</t>
  </si>
  <si>
    <t>25</t>
  </si>
  <si>
    <t>20</t>
  </si>
  <si>
    <t>19</t>
  </si>
  <si>
    <t>35</t>
  </si>
  <si>
    <t>24</t>
  </si>
  <si>
    <t>66</t>
  </si>
  <si>
    <t>114</t>
  </si>
  <si>
    <t>244</t>
  </si>
  <si>
    <t>126</t>
  </si>
  <si>
    <t>40</t>
  </si>
  <si>
    <t>524</t>
  </si>
  <si>
    <t>속초의료원</t>
  </si>
  <si>
    <t>삼척의료원</t>
  </si>
  <si>
    <t>강릉의료원</t>
  </si>
  <si>
    <t>영월의료원</t>
  </si>
  <si>
    <t>원주의료원</t>
  </si>
  <si>
    <t>강원대학교병원</t>
  </si>
  <si>
    <t>충주의료원</t>
  </si>
  <si>
    <t>서귀포의료원</t>
  </si>
  <si>
    <t>제주대학교병원</t>
  </si>
  <si>
    <t xml:space="preserve">제주 </t>
  </si>
  <si>
    <t>청주의료원</t>
  </si>
  <si>
    <t>충북대학교병원</t>
  </si>
  <si>
    <t>홍성의료원</t>
  </si>
  <si>
    <t>양산부산대학교병원</t>
  </si>
  <si>
    <t>서산의료원</t>
  </si>
  <si>
    <t>통영적십자병원</t>
  </si>
  <si>
    <t>공주의료원</t>
  </si>
  <si>
    <t>마산의료원</t>
  </si>
  <si>
    <t>경상국립대학교병원</t>
  </si>
  <si>
    <t>천안의료원</t>
  </si>
  <si>
    <t>상주적십자병원</t>
  </si>
  <si>
    <t>충남대학교병원</t>
  </si>
  <si>
    <t>영주적십자병원</t>
  </si>
  <si>
    <t>김천의료원</t>
  </si>
  <si>
    <t>안동의료원</t>
  </si>
  <si>
    <t>포항의료원</t>
  </si>
  <si>
    <t>칠곡경북대학교병원</t>
  </si>
  <si>
    <t>울산대학교병원</t>
  </si>
  <si>
    <t>순천의료원</t>
  </si>
  <si>
    <t>인천적십자병원</t>
  </si>
  <si>
    <t>남원의료원</t>
  </si>
  <si>
    <t>인천광역시의료원</t>
  </si>
  <si>
    <t>가천대길병원</t>
  </si>
  <si>
    <t>군산의료원</t>
  </si>
  <si>
    <t>전북대학교병원</t>
  </si>
  <si>
    <t>대구의료원</t>
  </si>
  <si>
    <t>경북대학교병원</t>
  </si>
  <si>
    <t>경기도의료원 포천병원</t>
  </si>
  <si>
    <t>부산광역시의료원</t>
  </si>
  <si>
    <t>부산대학교병원</t>
  </si>
  <si>
    <t>경기도의료원 이천병원</t>
  </si>
  <si>
    <t>경기도의료원 파주병원</t>
  </si>
  <si>
    <t>국민건강보험 일산병원</t>
  </si>
  <si>
    <t>근로복지공단 안산병원</t>
  </si>
  <si>
    <t>경기도의료원 안성병원</t>
  </si>
  <si>
    <t>서울특별시보라매병원</t>
  </si>
  <si>
    <t>경기도의료원 의정부병원</t>
  </si>
  <si>
    <t>서울특별시 서남병원</t>
  </si>
  <si>
    <t>성남시의료원</t>
  </si>
  <si>
    <t>서울의료원</t>
  </si>
  <si>
    <t>경기도의료원 수원병원</t>
  </si>
  <si>
    <t>분당서울대학교병원</t>
  </si>
  <si>
    <t>서울적십자병원</t>
  </si>
  <si>
    <t>서울대학교병원</t>
  </si>
  <si>
    <t>지역</t>
  </si>
  <si>
    <t>권역</t>
  </si>
  <si>
    <t>시도</t>
  </si>
  <si>
    <t>중점</t>
  </si>
  <si>
    <t>‘25년</t>
  </si>
  <si>
    <t>선택</t>
  </si>
  <si>
    <t>‘24년</t>
  </si>
  <si>
    <t>‘23년</t>
  </si>
  <si>
    <t>‘22년</t>
  </si>
  <si>
    <t>‘21년</t>
  </si>
  <si>
    <t>‘20년</t>
  </si>
  <si>
    <t>‘19년</t>
  </si>
  <si>
    <t>인력</t>
  </si>
  <si>
    <t>교육</t>
  </si>
  <si>
    <t>재활의료 및 지속관리 협력사업</t>
  </si>
  <si>
    <t>자원 연계</t>
  </si>
  <si>
    <t>필수보건의료 분야</t>
  </si>
  <si>
    <t>신안대우병원</t>
  </si>
  <si>
    <t>진도한국병원</t>
  </si>
  <si>
    <t>완도대성병원</t>
    <phoneticPr fontId="1" type="noConversion"/>
  </si>
  <si>
    <t>장성병원</t>
  </si>
  <si>
    <t>영광기독병원</t>
    <phoneticPr fontId="1" type="noConversion"/>
  </si>
  <si>
    <t>영광종합병원</t>
    <phoneticPr fontId="1" type="noConversion"/>
  </si>
  <si>
    <t>영광군</t>
    <phoneticPr fontId="1" type="noConversion"/>
  </si>
  <si>
    <t>함평성심병원</t>
    <phoneticPr fontId="1" type="noConversion"/>
  </si>
  <si>
    <t>대송의료재단 무안병원</t>
    <phoneticPr fontId="1" type="noConversion"/>
  </si>
  <si>
    <t>무안군</t>
    <phoneticPr fontId="1" type="noConversion"/>
  </si>
  <si>
    <t>영암한국병원</t>
    <phoneticPr fontId="1" type="noConversion"/>
  </si>
  <si>
    <t>영암군</t>
    <phoneticPr fontId="1" type="noConversion"/>
  </si>
  <si>
    <t>해남한국병원</t>
  </si>
  <si>
    <t>의료법인행촌의료재단 해남종합병원</t>
  </si>
  <si>
    <t>강진의료원</t>
    <phoneticPr fontId="1" type="noConversion"/>
  </si>
  <si>
    <t>강진군</t>
    <phoneticPr fontId="1" type="noConversion"/>
  </si>
  <si>
    <t>장흥종합병원</t>
    <phoneticPr fontId="1" type="noConversion"/>
  </si>
  <si>
    <t>장흥군</t>
    <phoneticPr fontId="1" type="noConversion"/>
  </si>
  <si>
    <t>화순성심병원</t>
  </si>
  <si>
    <t>화순중앙병원</t>
  </si>
  <si>
    <t>화순고려병원</t>
  </si>
  <si>
    <t>벌교삼호병원</t>
    <phoneticPr fontId="1" type="noConversion"/>
  </si>
  <si>
    <t>보성아산병원</t>
    <phoneticPr fontId="1" type="noConversion"/>
  </si>
  <si>
    <t>고흥종합병원</t>
    <phoneticPr fontId="1" type="noConversion"/>
  </si>
  <si>
    <t>고흥군</t>
    <phoneticPr fontId="1" type="noConversion"/>
  </si>
  <si>
    <t>구례병원</t>
    <phoneticPr fontId="1" type="noConversion"/>
  </si>
  <si>
    <t>곡성군</t>
    <phoneticPr fontId="1" type="noConversion"/>
  </si>
  <si>
    <t>담양사랑병원</t>
  </si>
  <si>
    <t>강남병원</t>
  </si>
  <si>
    <t>광양사랑병원</t>
  </si>
  <si>
    <t>광양시</t>
    <phoneticPr fontId="1" type="noConversion"/>
  </si>
  <si>
    <t>나주시</t>
    <phoneticPr fontId="1" type="noConversion"/>
  </si>
  <si>
    <t>순천한국병원</t>
  </si>
  <si>
    <t>순천제일병원</t>
  </si>
  <si>
    <t>순천중앙병원</t>
  </si>
  <si>
    <t>성가롤로병원</t>
  </si>
  <si>
    <t>여수제일병원</t>
  </si>
  <si>
    <t>여수한국병원</t>
  </si>
  <si>
    <t>여천전남병원</t>
  </si>
  <si>
    <t>여수전남병원</t>
  </si>
  <si>
    <t>목포시</t>
    <phoneticPr fontId="1" type="noConversion"/>
  </si>
  <si>
    <t>영광권</t>
  </si>
  <si>
    <t>해남권</t>
  </si>
  <si>
    <t>나주권</t>
  </si>
  <si>
    <t>순천권</t>
  </si>
  <si>
    <t>여수권</t>
  </si>
  <si>
    <t>목포권</t>
  </si>
  <si>
    <t>허가 병상 수</t>
    <phoneticPr fontId="1" type="noConversion"/>
  </si>
  <si>
    <t>음압병상수</t>
  </si>
  <si>
    <t>감염병 지정관리 병원수</t>
  </si>
  <si>
    <t>건</t>
  </si>
  <si>
    <t>이송환자</t>
  </si>
  <si>
    <t>기각건수</t>
  </si>
  <si>
    <t>중단건수</t>
  </si>
  <si>
    <t>헬기보유</t>
  </si>
  <si>
    <t>응급이송</t>
  </si>
  <si>
    <t>중증외상</t>
  </si>
  <si>
    <t>목포항</t>
  </si>
  <si>
    <t>20년</t>
  </si>
  <si>
    <t>‘03. 9. 17.</t>
    <phoneticPr fontId="1" type="noConversion"/>
  </si>
  <si>
    <t>전남512호</t>
  </si>
  <si>
    <t>여수항</t>
    <phoneticPr fontId="1" type="noConversion"/>
  </si>
  <si>
    <t>23. 9. 14.</t>
    <phoneticPr fontId="1" type="noConversion"/>
  </si>
  <si>
    <t>전남511호</t>
    <phoneticPr fontId="1" type="noConversion"/>
  </si>
  <si>
    <t>선령</t>
  </si>
  <si>
    <t>년월일</t>
  </si>
  <si>
    <t>(m)</t>
  </si>
  <si>
    <t>(노트)</t>
  </si>
  <si>
    <t>비고</t>
  </si>
  <si>
    <t>선박건조(최초)</t>
  </si>
  <si>
    <t>폭</t>
  </si>
  <si>
    <t>길이</t>
  </si>
  <si>
    <t>마력</t>
  </si>
  <si>
    <t>속도</t>
  </si>
  <si>
    <t>톤수</t>
  </si>
  <si>
    <t>구 분</t>
  </si>
  <si>
    <t>**임상병리사 2, 방사선사 2, 물리치료사 1</t>
    <phoneticPr fontId="1" type="noConversion"/>
  </si>
  <si>
    <t>전남511호</t>
  </si>
  <si>
    <t>*내과 2, 한의과 2, 치과 2</t>
    <phoneticPr fontId="1" type="noConversion"/>
  </si>
  <si>
    <t>비 고</t>
  </si>
  <si>
    <t>취사원</t>
  </si>
  <si>
    <t>선박직</t>
  </si>
  <si>
    <t>**의료기사</t>
  </si>
  <si>
    <t>간호사</t>
  </si>
  <si>
    <t>*공보의</t>
  </si>
  <si>
    <t>심전도</t>
  </si>
  <si>
    <t>초음파</t>
  </si>
  <si>
    <t>임상병리검사</t>
  </si>
  <si>
    <t>X-선 촬영</t>
  </si>
  <si>
    <t>검사</t>
  </si>
  <si>
    <t>소 계</t>
  </si>
  <si>
    <t>치과</t>
  </si>
  <si>
    <t>한방</t>
  </si>
  <si>
    <t>의과</t>
  </si>
  <si>
    <t>진료</t>
  </si>
  <si>
    <t>총 계</t>
  </si>
  <si>
    <t>2024 공공보건의료 시행계획 지표 목록</t>
    <phoneticPr fontId="1" type="noConversion"/>
  </si>
  <si>
    <t>[표 61] 광역시·도별 의료인력 현황</t>
    <phoneticPr fontId="1" type="noConversion"/>
  </si>
  <si>
    <t>전라남도 해당지역</t>
  </si>
  <si>
    <t>분만취약지 A등급</t>
  </si>
  <si>
    <t xml:space="preserve">강진군, 고흥군, 곡성군, 구례군, 나주시, 담양군, </t>
  </si>
  <si>
    <t xml:space="preserve">무안군, 보성군, 신안군, 영암군, 영광군, 완도군, </t>
  </si>
  <si>
    <t>장성군, 장흥군, 진도군, 함평군, 해남군</t>
  </si>
  <si>
    <t>[표 2] 분만의료 취약지 A등급</t>
    <phoneticPr fontId="1" type="noConversion"/>
  </si>
  <si>
    <t>시군구</t>
  </si>
  <si>
    <t>접근성 취약가임인구율</t>
  </si>
  <si>
    <t>기준시간 내 의료이용률</t>
  </si>
  <si>
    <t>전라남도(6)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</si>
  <si>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>2022</t>
    </r>
    <r>
      <rPr>
        <sz val="8"/>
        <color rgb="FF000000"/>
        <rFont val="KoPub돋움체 Light"/>
        <family val="3"/>
        <charset val="129"/>
      </rPr>
      <t>년 의료취약지 모니터링 연구」</t>
    </r>
  </si>
  <si>
    <t>전라남도(17)</t>
  </si>
  <si>
    <t>강진군, 고흥군, 곡성군, 구례군, 나주시, 담양군, 무안군, 보성군, 신안군, 영암군, 
영광군, 완도군, 장성군, 장흥군, 진도군, 함평군, 해남군</t>
    <phoneticPr fontId="1" type="noConversion"/>
  </si>
  <si>
    <t>접근성 취약 가임인구율</t>
  </si>
  <si>
    <t>[표 4] 소아청소년과취약지</t>
    <phoneticPr fontId="1" type="noConversion"/>
  </si>
  <si>
    <t>[표 5] 인공신장실취약지</t>
    <phoneticPr fontId="1" type="noConversion"/>
  </si>
  <si>
    <t>전라남도(1)</t>
  </si>
  <si>
    <t>[표 6] 전라남도 시·군별 인구 수</t>
    <phoneticPr fontId="1" type="noConversion"/>
  </si>
  <si>
    <t>15~49세 여성 인구</t>
  </si>
  <si>
    <t>자료: 통계청, 「주민등록인구현황」2023년 12월 기준</t>
    <phoneticPr fontId="1" type="noConversion"/>
  </si>
  <si>
    <t>자료: 국립중앙의료원-2022년 의료취약지 모니터링 연구, 보건복지부-2023년 의료취약지 지원사업 지침</t>
  </si>
  <si>
    <t>자료: 국립중앙의료원, 「2022년 의료취약지 모니터링 연구」</t>
  </si>
  <si>
    <t>2005년</t>
  </si>
  <si>
    <t>2005:2010년 증감률</t>
  </si>
  <si>
    <t>2010:2015년 증감률</t>
  </si>
  <si>
    <t>2015:2023년 증감률</t>
  </si>
  <si>
    <t>15-24세</t>
  </si>
  <si>
    <t>25-49세</t>
  </si>
  <si>
    <t>50-64세</t>
  </si>
  <si>
    <t xml:space="preserve">출산율 </t>
  </si>
  <si>
    <t>15~19세</t>
  </si>
  <si>
    <t>20~24세</t>
  </si>
  <si>
    <t>25~29세</t>
  </si>
  <si>
    <t>30~34세</t>
  </si>
  <si>
    <t>35~39세</t>
  </si>
  <si>
    <t>40~44세</t>
  </si>
  <si>
    <t>45~49세</t>
  </si>
  <si>
    <t xml:space="preserve">65세이상인구 </t>
  </si>
  <si>
    <t>2022 독거노인 가구 비율</t>
    <phoneticPr fontId="1" type="noConversion"/>
  </si>
  <si>
    <t>비율(%)</t>
  </si>
  <si>
    <t>전체 정신질환(A)</t>
  </si>
  <si>
    <t>중증정신질환(B)</t>
  </si>
  <si>
    <t>수진자율(A/B)</t>
  </si>
  <si>
    <t>1종</t>
  </si>
  <si>
    <t>2종</t>
  </si>
  <si>
    <t>　2021년</t>
  </si>
  <si>
    <t>건강보험료 하위 20% 비율</t>
  </si>
  <si>
    <t>순위/250개 시·군·구</t>
  </si>
  <si>
    <t>(자치구)</t>
  </si>
  <si>
    <t>(단위: 인구 10만 명당 사망자 수)</t>
  </si>
  <si>
    <t>[표 31] 치료가능 사망률(OECD 기준)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</si>
  <si>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「인구총조사」 </t>
    </r>
    <r>
      <rPr>
        <sz val="8"/>
        <color rgb="FF000000"/>
        <rFont val="맑은 고딕"/>
        <family val="3"/>
        <charset val="129"/>
        <scheme val="minor"/>
      </rPr>
      <t>(KOSIS, 2017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>~2022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</rPr>
      <t>)</t>
    </r>
    <phoneticPr fontId="1" type="noConversion"/>
  </si>
  <si>
    <t>자료: 행정안전부, 「지방재정 365(지방재정통합공개시스템) 재정자립도(최종)(개편후), 2022년 기준</t>
    <phoneticPr fontId="1" type="noConversion"/>
  </si>
  <si>
    <t>(단위: 백만원, %)</t>
  </si>
  <si>
    <t>자료: 행정안전부, 지방재정365(지방재정 통합공개시스템, 기능별 회계별 세출예산), 2023년 기준</t>
    <phoneticPr fontId="1" type="noConversion"/>
  </si>
  <si>
    <t>(단위: 명, 인구 10만 명당 명)</t>
  </si>
  <si>
    <t>사망률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</si>
  <si>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「사망원인통계 </t>
    </r>
    <r>
      <rPr>
        <sz val="8"/>
        <color rgb="FF000000"/>
        <rFont val="맑은 고딕"/>
        <family val="3"/>
        <charset val="129"/>
        <scheme val="minor"/>
      </rPr>
      <t>50</t>
    </r>
    <r>
      <rPr>
        <sz val="8"/>
        <color rgb="FF000000"/>
        <rFont val="KoPub돋움체 Light"/>
        <family val="3"/>
        <charset val="129"/>
      </rPr>
      <t>항목 중 심장질환</t>
    </r>
    <r>
      <rPr>
        <sz val="8"/>
        <color rgb="FF000000"/>
        <rFont val="맑은 고딕"/>
        <family val="3"/>
        <charset val="129"/>
        <scheme val="minor"/>
      </rPr>
      <t>(I20-I51)</t>
    </r>
    <r>
      <rPr>
        <sz val="8"/>
        <color rgb="FF000000"/>
        <rFont val="KoPub돋움체 Light"/>
        <family val="3"/>
        <charset val="129"/>
      </rPr>
      <t>」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</si>
  <si>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>HealthMap」 (2021.12 기준)</t>
    </r>
    <phoneticPr fontId="1" type="noConversion"/>
  </si>
  <si>
    <t>[표 33] 고의적 자해(자살) 사망률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</si>
  <si>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「사망원인통계 </t>
    </r>
    <r>
      <rPr>
        <sz val="8"/>
        <color rgb="FF000000"/>
        <rFont val="맑은 고딕"/>
        <family val="3"/>
        <charset val="129"/>
        <scheme val="minor"/>
      </rPr>
      <t>50</t>
    </r>
    <r>
      <rPr>
        <sz val="8"/>
        <color rgb="FF000000"/>
        <rFont val="KoPub돋움체 Light"/>
        <family val="3"/>
        <charset val="129"/>
      </rPr>
      <t>항목 중 고의적 자해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>자살</t>
    </r>
    <r>
      <rPr>
        <sz val="8"/>
        <color rgb="FF000000"/>
        <rFont val="맑은 고딕"/>
        <family val="3"/>
        <charset val="129"/>
        <scheme val="minor"/>
      </rPr>
      <t>)(X60-X84)</t>
    </r>
    <r>
      <rPr>
        <sz val="8"/>
        <color rgb="FF000000"/>
        <rFont val="KoPub돋움체 Light"/>
        <family val="3"/>
        <charset val="129"/>
      </rPr>
      <t>」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</si>
  <si>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34] 전라남도 시·군별 고의적 자해(자살) 사망률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</si>
  <si>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통계청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「사망원인통계 </t>
    </r>
    <r>
      <rPr>
        <sz val="8"/>
        <color rgb="FF000000"/>
        <rFont val="맑은 고딕"/>
        <family val="3"/>
        <charset val="129"/>
        <scheme val="minor"/>
      </rPr>
      <t>50</t>
    </r>
    <r>
      <rPr>
        <sz val="8"/>
        <color rgb="FF000000"/>
        <rFont val="KoPub돋움체 Light"/>
        <family val="3"/>
        <charset val="129"/>
      </rPr>
      <t>항목 중 고의적 자해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3"/>
        <charset val="129"/>
      </rPr>
      <t>자살</t>
    </r>
    <r>
      <rPr>
        <sz val="8"/>
        <color rgb="FF000000"/>
        <rFont val="맑은 고딕"/>
        <family val="3"/>
        <charset val="129"/>
        <scheme val="minor"/>
      </rPr>
      <t>)(X60-X84)</t>
    </r>
    <r>
      <rPr>
        <sz val="8"/>
        <color rgb="FF000000"/>
        <rFont val="KoPub돋움체 Light"/>
        <family val="3"/>
        <charset val="129"/>
      </rPr>
      <t xml:space="preserve">」 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</si>
  <si>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35] 치매환자 유병 현황</t>
    <phoneticPr fontId="1" type="noConversion"/>
  </si>
  <si>
    <t>치매환자 유병 현황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</si>
  <si>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중앙치매센터 홈페이지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치매현황</t>
    </r>
    <r>
      <rPr>
        <sz val="8"/>
        <color rgb="FF000000"/>
        <rFont val="맑은 고딕"/>
        <family val="3"/>
        <charset val="129"/>
        <scheme val="minor"/>
      </rPr>
      <t>(2023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</si>
  <si>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치매환자 유병현황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</si>
  <si>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중앙치매센터 홈페이지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치매현황</t>
    </r>
    <r>
      <rPr>
        <sz val="8"/>
        <color rgb="FF000000"/>
        <rFont val="맑은 고딕"/>
        <family val="3"/>
        <charset val="129"/>
        <scheme val="minor"/>
      </rPr>
      <t>(2022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</si>
  <si>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36] 전라남도 시·군별 치매환자 유병 현황</t>
    <phoneticPr fontId="1" type="noConversion"/>
  </si>
  <si>
    <t>(단위: 명, 10만 명당 명)</t>
  </si>
  <si>
    <t>신환자 수</t>
  </si>
  <si>
    <t>신환자 율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</si>
  <si>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질병관리청</t>
    </r>
    <r>
      <rPr>
        <sz val="8"/>
        <color rgb="FF000000"/>
        <rFont val="맑은 고딕"/>
        <family val="3"/>
        <charset val="129"/>
        <scheme val="minor"/>
      </rPr>
      <t>-2022</t>
    </r>
    <r>
      <rPr>
        <sz val="8"/>
        <color rgb="FF000000"/>
        <rFont val="KoPub돋움체 Light"/>
        <family val="3"/>
        <charset val="129"/>
      </rPr>
      <t>년 결핵환자 신고현황</t>
    </r>
    <phoneticPr fontId="1" type="noConversion"/>
  </si>
  <si>
    <t>[표 37] 광역시·도별 결핵 신환자 수 및 율</t>
    <phoneticPr fontId="1" type="noConversion"/>
  </si>
  <si>
    <t>(단위: 건, %)</t>
  </si>
  <si>
    <t>감염병명　</t>
  </si>
  <si>
    <t>전국대비</t>
  </si>
  <si>
    <t>제1급</t>
  </si>
  <si>
    <t>소계</t>
  </si>
  <si>
    <t>남아메리카출혈영</t>
  </si>
  <si>
    <t>신종감염병증후군</t>
  </si>
  <si>
    <t>중증급성호흡기증후군</t>
  </si>
  <si>
    <t>중동호흡기증후군</t>
  </si>
  <si>
    <t>풍진</t>
  </si>
  <si>
    <t>카바페넴내성장내세균속균종(CRE) 감염증</t>
  </si>
  <si>
    <t>급성B형간염</t>
  </si>
  <si>
    <t>중증열성혈소판감소증후군</t>
  </si>
  <si>
    <t>지카바이러스 감염증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</si>
  <si>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질병관리청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「법정감염병발생보고</t>
    </r>
    <r>
      <rPr>
        <sz val="8"/>
        <color rgb="FF000000"/>
        <rFont val="맑은 고딕"/>
        <family val="3"/>
        <charset val="129"/>
        <scheme val="minor"/>
      </rPr>
      <t xml:space="preserve">) (KOSIS </t>
    </r>
    <r>
      <rPr>
        <sz val="8"/>
        <color rgb="FF000000"/>
        <rFont val="KoPub돋움체 Light"/>
        <family val="3"/>
        <charset val="129"/>
      </rPr>
      <t xml:space="preserve">법정감염병 지역별 신고현황 </t>
    </r>
    <r>
      <rPr>
        <sz val="8"/>
        <color rgb="FF000000"/>
        <rFont val="맑은 고딕"/>
        <family val="3"/>
        <charset val="129"/>
        <scheme val="minor"/>
      </rPr>
      <t>2020~2023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</si>
  <si>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38] 법정감염병 지역별 신고 현황</t>
    <phoneticPr fontId="1" type="noConversion"/>
  </si>
  <si>
    <t>청소년 비만유병률</t>
  </si>
  <si>
    <t>성인 비만유병률</t>
    <phoneticPr fontId="1" type="noConversion"/>
  </si>
  <si>
    <r>
      <t>[표 39]</t>
    </r>
    <r>
      <rPr>
        <b/>
        <sz val="16"/>
        <color rgb="FFFF0000"/>
        <rFont val="맑은 고딕"/>
        <family val="3"/>
        <charset val="129"/>
        <scheme val="major"/>
      </rPr>
      <t xml:space="preserve"> </t>
    </r>
    <r>
      <rPr>
        <b/>
        <sz val="16"/>
        <color rgb="FF000000"/>
        <rFont val="맑은 고딕"/>
        <family val="3"/>
        <charset val="129"/>
        <scheme val="major"/>
      </rPr>
      <t>비만률</t>
    </r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</si>
  <si>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질병관리청</t>
    </r>
    <r>
      <rPr>
        <sz val="8"/>
        <color rgb="FF000000"/>
        <rFont val="맑은 고딕"/>
        <family val="3"/>
        <charset val="129"/>
      </rPr>
      <t xml:space="preserve">, </t>
    </r>
    <r>
      <rPr>
        <sz val="8"/>
        <color rgb="FF000000"/>
        <rFont val="KoPub돋움체 Light"/>
        <family val="3"/>
        <charset val="129"/>
      </rPr>
      <t>「지역사회건강조사」</t>
    </r>
    <r>
      <rPr>
        <sz val="8"/>
        <color rgb="FF000000"/>
        <rFont val="맑은 고딕"/>
        <family val="3"/>
        <charset val="129"/>
      </rPr>
      <t>(2023년 기준)</t>
    </r>
    <phoneticPr fontId="1" type="noConversion"/>
  </si>
  <si>
    <t>[표 40] 전라남도 지역주민의 건강행태</t>
    <phoneticPr fontId="1" type="noConversion"/>
  </si>
  <si>
    <t>[표 41] 흡연율</t>
    <phoneticPr fontId="1" type="noConversion"/>
  </si>
  <si>
    <t>[표 42] 주관적 건강인지율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</si>
  <si>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질병관리청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「지역사회건강조사」 </t>
    </r>
    <r>
      <rPr>
        <sz val="8"/>
        <color rgb="FF000000"/>
        <rFont val="맑은 고딕"/>
        <family val="3"/>
        <charset val="129"/>
        <scheme val="minor"/>
      </rPr>
      <t>(KOSIS, 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</si>
  <si>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43] 전라남도 시·군별 주관적 건강인지율</t>
    <phoneticPr fontId="1" type="noConversion"/>
  </si>
  <si>
    <t>(단위: 개소)</t>
  </si>
  <si>
    <t>의료기관 수</t>
  </si>
  <si>
    <t>요양</t>
  </si>
  <si>
    <t>조산원</t>
  </si>
  <si>
    <t xml:space="preserve">보건소 </t>
  </si>
  <si>
    <t>병(의)원</t>
  </si>
  <si>
    <t>(상급 포함)</t>
  </si>
  <si>
    <t>(정신병원 포함)</t>
  </si>
  <si>
    <t>(지소, 진료소 포함)</t>
  </si>
  <si>
    <t>(단위: 병상)</t>
  </si>
  <si>
    <t>[표 45] 병상 수 현황</t>
    <phoneticPr fontId="1" type="noConversion"/>
  </si>
  <si>
    <t>[표 44] 의료기관 수</t>
    <phoneticPr fontId="7" type="noConversion"/>
  </si>
  <si>
    <t>[표 46] 공공의료기관 분포 현황</t>
    <phoneticPr fontId="1" type="noConversion"/>
  </si>
  <si>
    <t>개소수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</si>
  <si>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</rPr>
      <t xml:space="preserve">, 2022 </t>
    </r>
    <r>
      <rPr>
        <sz val="8"/>
        <color rgb="FF000000"/>
        <rFont val="KoPub돋움체 Light"/>
        <family val="3"/>
        <charset val="129"/>
      </rPr>
      <t>공공보건의료통계집</t>
    </r>
    <phoneticPr fontId="1" type="noConversion"/>
  </si>
  <si>
    <t>인구 100만명당 개소 수</t>
    <phoneticPr fontId="1" type="noConversion"/>
  </si>
  <si>
    <t>병원명</t>
  </si>
  <si>
    <t>종별구분</t>
  </si>
  <si>
    <t>주소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</si>
  <si>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>, 2022</t>
    </r>
    <r>
      <rPr>
        <sz val="8"/>
        <color rgb="FF000000"/>
        <rFont val="KoPub돋움체 Light"/>
        <family val="3"/>
        <charset val="129"/>
      </rPr>
      <t>년 공공보건의료통계집</t>
    </r>
    <phoneticPr fontId="1" type="noConversion"/>
  </si>
  <si>
    <t>[표 47] 전라남도 공공의료기관(2022년 기준)</t>
    <phoneticPr fontId="1" type="noConversion"/>
  </si>
  <si>
    <t>(단위: 개소, 병상)</t>
  </si>
  <si>
    <t>인구 10만당 병상 수</t>
  </si>
  <si>
    <t>17개 시·도 평균</t>
  </si>
  <si>
    <t xml:space="preserve">
시도별
</t>
    <phoneticPr fontId="1" type="noConversion"/>
  </si>
  <si>
    <r>
      <t>지역 내 의료서비스 점유율의 민간대비 공공의 비</t>
    </r>
    <r>
      <rPr>
        <vertAlign val="superscript"/>
        <sz val="10"/>
        <color theme="1"/>
        <rFont val="KoPub돋움체 Light"/>
        <family val="3"/>
        <charset val="129"/>
      </rPr>
      <t xml:space="preserve">1) </t>
    </r>
    <r>
      <rPr>
        <sz val="10"/>
        <color theme="1"/>
        <rFont val="KoPub돋움체 Light"/>
        <family val="3"/>
        <charset val="129"/>
      </rPr>
      <t>(A/B)</t>
    </r>
    <phoneticPr fontId="1" type="noConversion"/>
  </si>
  <si>
    <t>[표 49] 공공의료기관 지역 내 의료서비스(지역환자기준) 점유율</t>
    <phoneticPr fontId="1" type="noConversion"/>
  </si>
  <si>
    <t>(단위: %)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</si>
  <si>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「응급의료현황통계」 </t>
    </r>
    <r>
      <rPr>
        <sz val="8"/>
        <color rgb="FF000000"/>
        <rFont val="맑은 고딕"/>
        <family val="3"/>
        <charset val="129"/>
        <scheme val="minor"/>
      </rPr>
      <t>(KOSIS, 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</si>
  <si>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(단위: 개소)</t>
    <phoneticPr fontId="1" type="noConversion"/>
  </si>
  <si>
    <r>
      <t xml:space="preserve">응급의료시설
</t>
    </r>
    <r>
      <rPr>
        <sz val="8"/>
        <color rgb="FF000000"/>
        <rFont val="KoPub돋움체 Bold"/>
        <family val="3"/>
        <charset val="129"/>
      </rPr>
      <t>(야간 응급실운영종합병원)</t>
    </r>
    <phoneticPr fontId="1" type="noConversion"/>
  </si>
  <si>
    <t>권역응급의료센터</t>
    <phoneticPr fontId="1" type="noConversion"/>
  </si>
  <si>
    <t>지역응급의료센터</t>
    <phoneticPr fontId="1" type="noConversion"/>
  </si>
  <si>
    <t>지역응급의료기관</t>
    <phoneticPr fontId="1" type="noConversion"/>
  </si>
  <si>
    <t>전남대학교병원</t>
    <phoneticPr fontId="1" type="noConversion"/>
  </si>
  <si>
    <t>퇴원환자 지역사회 연계</t>
    <phoneticPr fontId="1" type="noConversion"/>
  </si>
  <si>
    <t>중증응급 이송·전원 및 진료협력</t>
    <phoneticPr fontId="1" type="noConversion"/>
  </si>
  <si>
    <t xml:space="preserve">감염 및 환자안전 관리 </t>
    <phoneticPr fontId="1" type="noConversion"/>
  </si>
  <si>
    <t>정신건강 증진 협력 사업</t>
    <phoneticPr fontId="1" type="noConversion"/>
  </si>
  <si>
    <t>산모·신생아·어린이</t>
    <phoneticPr fontId="1" type="noConversion"/>
  </si>
  <si>
    <r>
      <t>1</t>
    </r>
    <r>
      <rPr>
        <sz val="9.5"/>
        <color rgb="FF000000"/>
        <rFont val="KoPub돋움체 Bold"/>
        <family val="3"/>
        <charset val="129"/>
      </rPr>
      <t>차의료·돌봄</t>
    </r>
    <phoneticPr fontId="1" type="noConversion"/>
  </si>
  <si>
    <t>취약계층</t>
    <phoneticPr fontId="1" type="noConversion"/>
  </si>
  <si>
    <t>목포기독병원</t>
  </si>
  <si>
    <t>목포한국병원</t>
  </si>
  <si>
    <t>목포중앙병원</t>
  </si>
  <si>
    <t>시군 지정의료기관</t>
  </si>
  <si>
    <t>의료기관명</t>
  </si>
  <si>
    <t>근로복지공단</t>
  </si>
  <si>
    <t>순천병원</t>
  </si>
  <si>
    <t>나주종합병원</t>
  </si>
  <si>
    <t>광양병원</t>
  </si>
  <si>
    <t>광양서울병원</t>
  </si>
  <si>
    <t>곡성사랑병원</t>
  </si>
  <si>
    <t>지정 병상수</t>
    <phoneticPr fontId="1" type="noConversion"/>
  </si>
  <si>
    <t>음압 병상수</t>
    <phoneticPr fontId="1" type="noConversion"/>
  </si>
  <si>
    <t>격리 병상수</t>
    <phoneticPr fontId="1" type="noConversion"/>
  </si>
  <si>
    <t>여수시</t>
    <phoneticPr fontId="1" type="noConversion"/>
  </si>
  <si>
    <t>순천시</t>
    <phoneticPr fontId="1" type="noConversion"/>
  </si>
  <si>
    <t>담양군</t>
    <phoneticPr fontId="1" type="noConversion"/>
  </si>
  <si>
    <t>화순군</t>
    <phoneticPr fontId="1" type="noConversion"/>
  </si>
  <si>
    <t>해남군</t>
    <phoneticPr fontId="1" type="noConversion"/>
  </si>
  <si>
    <t>장성군</t>
    <phoneticPr fontId="1" type="noConversion"/>
  </si>
  <si>
    <t xml:space="preserve">[표 53] 감염병 관리기관 지정 현황 </t>
    <phoneticPr fontId="1" type="noConversion"/>
  </si>
  <si>
    <t>[표 55] 시·군 물리치료실 현황</t>
  </si>
  <si>
    <t>[표 54] 권역별 감염병 관리시설 현황</t>
    <phoneticPr fontId="1" type="noConversion"/>
  </si>
  <si>
    <t>(단위: 개소, 건)</t>
  </si>
  <si>
    <t>총계</t>
  </si>
  <si>
    <t>개소</t>
    <phoneticPr fontId="1" type="noConversion"/>
  </si>
  <si>
    <t>자체</t>
    <phoneticPr fontId="1" type="noConversion"/>
  </si>
  <si>
    <t>건</t>
    <phoneticPr fontId="1" type="noConversion"/>
  </si>
  <si>
    <t>도지원</t>
    <phoneticPr fontId="1" type="noConversion"/>
  </si>
  <si>
    <t>진월,다압('19), 옥룡('20)</t>
    <phoneticPr fontId="1" type="noConversion"/>
  </si>
  <si>
    <t>창평(‘21)</t>
  </si>
  <si>
    <t>점암('19)</t>
  </si>
  <si>
    <t>동복('20)</t>
  </si>
  <si>
    <t>북부통합('22)</t>
  </si>
  <si>
    <t>서호('23)</t>
  </si>
  <si>
    <t>몽탄('24)</t>
  </si>
  <si>
    <t>고군,의신('20)</t>
  </si>
  <si>
    <t>흑산('19), 가거도('20)</t>
    <phoneticPr fontId="1" type="noConversion"/>
  </si>
  <si>
    <t>시·군</t>
  </si>
  <si>
    <t>낙안('20),송광('24)</t>
    <phoneticPr fontId="1" type="noConversion"/>
  </si>
  <si>
    <t>삼산('19),연도,초도('20)개도('24)</t>
    <phoneticPr fontId="1" type="noConversion"/>
  </si>
  <si>
    <t>(단위: 대, 건, 명)</t>
  </si>
  <si>
    <t>운영기간</t>
  </si>
  <si>
    <t>출동 실적</t>
  </si>
  <si>
    <t>1.1~12.31</t>
  </si>
  <si>
    <t>제주특별자치도</t>
    <phoneticPr fontId="1" type="noConversion"/>
  </si>
  <si>
    <t>1.1~12.31</t>
    <phoneticPr fontId="1" type="noConversion"/>
  </si>
  <si>
    <t>12.1~12.31</t>
    <phoneticPr fontId="1" type="noConversion"/>
  </si>
  <si>
    <t>1대당 월평균</t>
  </si>
  <si>
    <r>
      <t>요청건수</t>
    </r>
    <r>
      <rPr>
        <vertAlign val="superscript"/>
        <sz val="10"/>
        <color rgb="FF000000"/>
        <rFont val="KoPub돋움체 Light"/>
        <family val="3"/>
        <charset val="129"/>
      </rPr>
      <t>1)</t>
    </r>
  </si>
  <si>
    <t>이송건수</t>
    <phoneticPr fontId="1" type="noConversion"/>
  </si>
  <si>
    <t>[표 56] 응급의료 전용헬기 보유 및 실적</t>
    <phoneticPr fontId="1" type="noConversion"/>
  </si>
  <si>
    <t>헬기</t>
  </si>
  <si>
    <t>보유</t>
  </si>
  <si>
    <t>출동률(%)</t>
  </si>
  <si>
    <t>요청실적</t>
  </si>
  <si>
    <t>출동실적</t>
  </si>
  <si>
    <t>이송실적</t>
  </si>
  <si>
    <t>뇌출혈·뇌경색</t>
  </si>
  <si>
    <t>심근경색·심정지</t>
  </si>
  <si>
    <t>기타 환자</t>
  </si>
  <si>
    <t>명수(명)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</si>
  <si>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중앙응급의료센터</t>
    </r>
    <r>
      <rPr>
        <sz val="8"/>
        <color rgb="FF000000"/>
        <rFont val="맑은 고딕"/>
        <family val="3"/>
        <charset val="129"/>
        <scheme val="minor"/>
      </rPr>
      <t xml:space="preserve">, 2022 </t>
    </r>
    <r>
      <rPr>
        <sz val="8"/>
        <color rgb="FF000000"/>
        <rFont val="KoPub돋움체 Light"/>
        <family val="3"/>
        <charset val="129"/>
      </rPr>
      <t>응급의료 통계연보</t>
    </r>
    <phoneticPr fontId="1" type="noConversion"/>
  </si>
  <si>
    <t>[표 57] 2022년 전라남도 응급의료 전용헬기 운영 현황</t>
    <phoneticPr fontId="1" type="noConversion"/>
  </si>
  <si>
    <t>2022년 전라남도 응급헬기 이송환자 진단별 분류</t>
    <phoneticPr fontId="1" type="noConversion"/>
  </si>
  <si>
    <t>[표 58] 병원선 제원</t>
    <phoneticPr fontId="1" type="noConversion"/>
  </si>
  <si>
    <t>[표 59] 병원선 인력</t>
    <phoneticPr fontId="1" type="noConversion"/>
  </si>
  <si>
    <t>[표 60] 병원선 진료실적</t>
  </si>
  <si>
    <t xml:space="preserve">(단위: 명) </t>
  </si>
  <si>
    <r>
      <t>전남</t>
    </r>
    <r>
      <rPr>
        <sz val="10"/>
        <color rgb="FF000000"/>
        <rFont val="맑은 고딕"/>
        <family val="3"/>
        <charset val="129"/>
        <scheme val="minor"/>
      </rPr>
      <t>511</t>
    </r>
    <r>
      <rPr>
        <sz val="10"/>
        <color rgb="FF000000"/>
        <rFont val="KoPub돋움체 Bold"/>
        <family val="3"/>
        <charset val="129"/>
      </rPr>
      <t>호</t>
    </r>
  </si>
  <si>
    <r>
      <t>전남</t>
    </r>
    <r>
      <rPr>
        <sz val="10"/>
        <color rgb="FF000000"/>
        <rFont val="맑은 고딕"/>
        <family val="3"/>
        <charset val="129"/>
        <scheme val="minor"/>
      </rPr>
      <t>512</t>
    </r>
    <r>
      <rPr>
        <sz val="10"/>
        <color rgb="FF000000"/>
        <rFont val="KoPub돋움체 Bold"/>
        <family val="3"/>
        <charset val="129"/>
      </rPr>
      <t>호</t>
    </r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</si>
  <si>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전라남도 내부자료</t>
    </r>
    <r>
      <rPr>
        <sz val="8"/>
        <color rgb="FF000000"/>
        <rFont val="맑은 고딕"/>
        <family val="3"/>
        <charset val="129"/>
        <scheme val="minor"/>
      </rPr>
      <t xml:space="preserve">(2022.12. </t>
    </r>
    <r>
      <rPr>
        <sz val="8"/>
        <color rgb="FF000000"/>
        <rFont val="KoPub돋움체 Light"/>
        <family val="3"/>
        <charset val="129"/>
      </rPr>
      <t>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</si>
  <si>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[표 62] 전라남도 시·군별 의료인력 현황</t>
    <phoneticPr fontId="1" type="noConversion"/>
  </si>
  <si>
    <t>[표 63] 공공의료기관 인력 현황</t>
  </si>
  <si>
    <r>
      <t xml:space="preserve">인구 </t>
    </r>
    <r>
      <rPr>
        <sz val="10"/>
        <color rgb="FF000000"/>
        <rFont val="맑은 고딕"/>
        <family val="3"/>
        <charset val="129"/>
        <scheme val="minor"/>
      </rPr>
      <t>100</t>
    </r>
    <r>
      <rPr>
        <sz val="10"/>
        <color rgb="FF000000"/>
        <rFont val="KoPub돋움체 Bold"/>
        <family val="1"/>
        <charset val="129"/>
      </rPr>
      <t>만명당 의사수</t>
    </r>
    <phoneticPr fontId="1" type="noConversion"/>
  </si>
  <si>
    <t>[표 64] 응급의학전문의 수</t>
    <phoneticPr fontId="1" type="noConversion"/>
  </si>
  <si>
    <t>응급의학 전공의 수</t>
    <phoneticPr fontId="1" type="noConversion"/>
  </si>
  <si>
    <t>인구 10만 명당 
응급의학전문의 수</t>
    <phoneticPr fontId="1" type="noConversion"/>
  </si>
  <si>
    <t xml:space="preserve">인구 10만 명당 
응급의학전공의 수 </t>
    <phoneticPr fontId="1" type="noConversion"/>
  </si>
  <si>
    <t>※ 전체인구 수는 통계청 2022년 시·군·구별 주민등록인구 수를 기준으로 함</t>
    <phoneticPr fontId="1" type="noConversion"/>
  </si>
  <si>
    <t>대한응급의학회에서 집계한 현황이며, 수련병원이 속한 지역을 기준으로 함</t>
    <phoneticPr fontId="1" type="noConversion"/>
  </si>
  <si>
    <t>[표 65] 응급의학전문의 1인당 내원 환자 수</t>
    <phoneticPr fontId="1" type="noConversion"/>
  </si>
  <si>
    <r>
      <t xml:space="preserve">인구 </t>
    </r>
    <r>
      <rPr>
        <sz val="10"/>
        <color rgb="FF000000"/>
        <rFont val="맑은 고딕"/>
        <family val="3"/>
        <charset val="129"/>
        <scheme val="minor"/>
      </rPr>
      <t>10</t>
    </r>
    <r>
      <rPr>
        <sz val="10"/>
        <color rgb="FF000000"/>
        <rFont val="KoPub돋움체 Bold"/>
        <family val="1"/>
        <charset val="129"/>
      </rPr>
      <t>만 명당 
응급의학 전공의</t>
    </r>
    <phoneticPr fontId="1" type="noConversion"/>
  </si>
  <si>
    <r>
      <t xml:space="preserve">응급의학전문의 
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KoPub돋움체 Bold"/>
        <family val="1"/>
        <charset val="129"/>
      </rPr>
      <t>인당 내원 환자</t>
    </r>
    <phoneticPr fontId="1" type="noConversion"/>
  </si>
  <si>
    <t>[표 66] 응급실 전담 간호사</t>
    <phoneticPr fontId="1" type="noConversion"/>
  </si>
  <si>
    <r>
      <t xml:space="preserve">응급의료기관 
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KoPub돋움체 Bold"/>
        <family val="1"/>
        <charset val="129"/>
      </rPr>
      <t>개소 당 간호사</t>
    </r>
    <phoneticPr fontId="1" type="noConversion"/>
  </si>
  <si>
    <t>[표 67] 구급인력 수</t>
    <phoneticPr fontId="1" type="noConversion"/>
  </si>
  <si>
    <t>의사, 간호사</t>
  </si>
  <si>
    <t>[표 68] 전라남도 보건의료 관련 지원조직 현황 및 연계·협력</t>
    <phoneticPr fontId="1" type="noConversion"/>
  </si>
  <si>
    <t>지역사회 중심 예방적, 
통합적 건강관리</t>
    <phoneticPr fontId="1" type="noConversion"/>
  </si>
  <si>
    <t>감
염
병
관
리</t>
    <phoneticPr fontId="1" type="noConversion"/>
  </si>
  <si>
    <t>[표 69] 기준시간(60분)내 의료자원 접근 불가능한 인구비율</t>
    <phoneticPr fontId="1" type="noConversion"/>
  </si>
  <si>
    <t>[표 70] 관내 의료이용률</t>
    <phoneticPr fontId="1" type="noConversion"/>
  </si>
  <si>
    <t>응급실 내 전문의 진료를  받은 환자</t>
    <phoneticPr fontId="1" type="noConversion"/>
  </si>
  <si>
    <t>[표 71] 시도별 중증응급환자 전문의 진료율 및 전원률</t>
    <phoneticPr fontId="1" type="noConversion"/>
  </si>
  <si>
    <t>(단위: %)</t>
    <phoneticPr fontId="1" type="noConversion"/>
  </si>
  <si>
    <t>[표 72] 기준시간(60분) 내 의료이용률(TRI)</t>
    <phoneticPr fontId="1" type="noConversion"/>
  </si>
  <si>
    <t>[표 73] 분만 및 신생아 관내 의료이용률, 기준시간 내 의료이용률</t>
    <phoneticPr fontId="1" type="noConversion"/>
  </si>
  <si>
    <t>[표 74] 전라남도 시·군별 분만 및 신생아 관내 의료이용률, 기준시간 내 의료이용률</t>
    <phoneticPr fontId="1" type="noConversion"/>
  </si>
  <si>
    <t>[표 76] 보건기관 이용률</t>
    <phoneticPr fontId="1" type="noConversion"/>
  </si>
  <si>
    <t>[표 77] 전라남도 시·군별 보건기관 이용률</t>
    <phoneticPr fontId="1" type="noConversion"/>
  </si>
  <si>
    <t>[표 78] 전라남도 다빈도 질환(입원)</t>
    <phoneticPr fontId="1" type="noConversion"/>
  </si>
  <si>
    <t>[표 79] 전라남도 다빈도 질환(외래)</t>
    <phoneticPr fontId="1" type="noConversion"/>
  </si>
  <si>
    <t>[표 81] 전라남도 2022년 금연클리닉 운영 실적</t>
    <phoneticPr fontId="1" type="noConversion"/>
  </si>
  <si>
    <t>[표 80] 전라남도 고혈압 및 당뇨병 의료이용 현황</t>
    <phoneticPr fontId="1" type="noConversion"/>
  </si>
  <si>
    <t>[표 82] 국가암검진 및 일반건강검진 수검률</t>
    <phoneticPr fontId="1" type="noConversion"/>
  </si>
  <si>
    <t>[표 83] 시·군별 건강검진 수검률</t>
    <phoneticPr fontId="1" type="noConversion"/>
  </si>
  <si>
    <t>영유아 발달장애 정밀검사자</t>
    <phoneticPr fontId="1" type="noConversion"/>
  </si>
  <si>
    <t>[표 84] 전국 어린이 예방접종률 현황</t>
    <phoneticPr fontId="1" type="noConversion"/>
  </si>
  <si>
    <t>[표 88] 장애인 의료이용 현황</t>
    <phoneticPr fontId="1" type="noConversion"/>
  </si>
  <si>
    <t>2019년 
증감률</t>
    <phoneticPr fontId="1" type="noConversion"/>
  </si>
  <si>
    <t>2020년 
증감률</t>
    <phoneticPr fontId="1" type="noConversion"/>
  </si>
  <si>
    <t>2021년 
증감률</t>
    <phoneticPr fontId="1" type="noConversion"/>
  </si>
  <si>
    <t>2022년 
증감률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</si>
  <si>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자료</t>
    </r>
    <r>
      <rPr>
        <sz val="8"/>
        <color rgb="FF000000"/>
        <rFont val="맑은 고딕"/>
        <family val="3"/>
        <charset val="129"/>
      </rPr>
      <t xml:space="preserve">: </t>
    </r>
    <r>
      <rPr>
        <sz val="8"/>
        <color rgb="FF000000"/>
        <rFont val="KoPub돋움체 Light"/>
        <family val="3"/>
        <charset val="129"/>
      </rPr>
      <t>질병관리청</t>
    </r>
    <r>
      <rPr>
        <sz val="8"/>
        <color rgb="FF000000"/>
        <rFont val="맑은 고딕"/>
        <family val="3"/>
        <charset val="129"/>
      </rPr>
      <t xml:space="preserve">, </t>
    </r>
    <r>
      <rPr>
        <sz val="8"/>
        <color rgb="FF000000"/>
        <rFont val="KoPub돋움체 Light"/>
        <family val="3"/>
        <charset val="129"/>
      </rPr>
      <t>「지역사회건강조사」</t>
    </r>
    <r>
      <rPr>
        <sz val="8"/>
        <color rgb="FF000000"/>
        <rFont val="맑은 고딕"/>
        <family val="3"/>
        <charset val="129"/>
      </rPr>
      <t>(2022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</rPr>
      <t xml:space="preserve"> </t>
    </r>
    <r>
      <rPr>
        <sz val="8"/>
        <color rgb="FF000000"/>
        <rFont val="KoPub돋움체 Light"/>
        <family val="3"/>
        <charset val="129"/>
      </rPr>
      <t>기준</t>
    </r>
    <r>
      <rPr>
        <sz val="8"/>
        <color rgb="FF000000"/>
        <rFont val="맑은 고딕"/>
        <family val="3"/>
        <charset val="129"/>
      </rPr>
      <t>)</t>
    </r>
    <phoneticPr fontId="1" type="noConversion"/>
  </si>
  <si>
    <t>전국</t>
    <phoneticPr fontId="1" type="noConversion"/>
  </si>
  <si>
    <t>-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</si>
  <si>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보건복지부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 xml:space="preserve">2023 </t>
    </r>
    <r>
      <rPr>
        <sz val="8"/>
        <color rgb="FF000000"/>
        <rFont val="KoPub돋움체 Light"/>
        <family val="3"/>
        <charset val="129"/>
      </rPr>
      <t>공공보건의료 협력체계 구축 사업안내」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</si>
  <si>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행전안전부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「주민등록인구현황」 </t>
    </r>
    <r>
      <rPr>
        <sz val="8"/>
        <color rgb="FF000000"/>
        <rFont val="맑은 고딕"/>
        <family val="3"/>
        <charset val="129"/>
        <scheme val="minor"/>
      </rPr>
      <t>(KOSIS, 2023</t>
    </r>
    <r>
      <rPr>
        <sz val="8"/>
        <color rgb="FF000000"/>
        <rFont val="KoPub돋움체 Light"/>
        <family val="3"/>
        <charset val="129"/>
      </rPr>
      <t xml:space="preserve">년 </t>
    </r>
    <r>
      <rPr>
        <sz val="8"/>
        <color rgb="FF000000"/>
        <rFont val="맑은 고딕"/>
        <family val="3"/>
        <charset val="129"/>
        <scheme val="minor"/>
      </rPr>
      <t>12</t>
    </r>
    <r>
      <rPr>
        <sz val="8"/>
        <color rgb="FF000000"/>
        <rFont val="KoPub돋움체 Light"/>
        <family val="3"/>
        <charset val="129"/>
      </rPr>
      <t>월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</si>
  <si>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행정안전부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>주민등록인구현황</t>
    </r>
    <r>
      <rPr>
        <sz val="8"/>
        <color rgb="FF000000"/>
        <rFont val="맑은 고딕"/>
        <family val="3"/>
        <charset val="129"/>
        <scheme val="minor"/>
      </rPr>
      <t>(2023</t>
    </r>
    <r>
      <rPr>
        <sz val="8"/>
        <color rgb="FF000000"/>
        <rFont val="KoPub돋움체 Light"/>
        <family val="3"/>
        <charset val="129"/>
      </rPr>
      <t xml:space="preserve">년 </t>
    </r>
    <r>
      <rPr>
        <sz val="8"/>
        <color rgb="FF000000"/>
        <rFont val="맑은 고딕"/>
        <family val="3"/>
        <charset val="129"/>
        <scheme val="minor"/>
      </rPr>
      <t>12</t>
    </r>
    <r>
      <rPr>
        <sz val="8"/>
        <color rgb="FF000000"/>
        <rFont val="KoPub돋움체 Light"/>
        <family val="3"/>
        <charset val="129"/>
      </rPr>
      <t>월 기준</t>
    </r>
    <r>
      <rPr>
        <sz val="8"/>
        <color rgb="FF000000"/>
        <rFont val="맑은 고딕"/>
        <family val="3"/>
        <charset val="129"/>
        <scheme val="minor"/>
      </rPr>
      <t xml:space="preserve">), </t>
    </r>
    <r>
      <rPr>
        <sz val="8"/>
        <color rgb="FF000000"/>
        <rFont val="KoPub돋움체 Light"/>
        <family val="3"/>
        <charset val="129"/>
      </rPr>
      <t>전라남도</t>
    </r>
    <r>
      <rPr>
        <sz val="8"/>
        <color rgb="FF000000"/>
        <rFont val="맑은 고딕"/>
        <family val="3"/>
        <charset val="129"/>
        <scheme val="minor"/>
      </rPr>
      <t>,</t>
    </r>
    <r>
      <rPr>
        <sz val="8"/>
        <color rgb="FF000000"/>
        <rFont val="KoPub돋움체 Light"/>
        <family val="3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>2020</t>
    </r>
    <r>
      <rPr>
        <sz val="8"/>
        <color rgb="FF000000"/>
        <rFont val="KoPub돋움체 Light"/>
        <family val="3"/>
        <charset val="129"/>
      </rPr>
      <t>년</t>
    </r>
    <r>
      <rPr>
        <sz val="8"/>
        <color rgb="FF000000"/>
        <rFont val="맑은 고딕"/>
        <family val="3"/>
        <charset val="129"/>
        <scheme val="minor"/>
      </rPr>
      <t>~2040</t>
    </r>
    <r>
      <rPr>
        <sz val="8"/>
        <color rgb="FF000000"/>
        <rFont val="KoPub돋움체 Light"/>
        <family val="3"/>
        <charset val="129"/>
      </rPr>
      <t>년 전라남도 시</t>
    </r>
    <r>
      <rPr>
        <sz val="8"/>
        <color rgb="FF000000"/>
        <rFont val="맑은 고딕"/>
        <family val="3"/>
        <charset val="129"/>
        <scheme val="minor"/>
      </rPr>
      <t>·</t>
    </r>
    <r>
      <rPr>
        <sz val="8"/>
        <color rgb="FF000000"/>
        <rFont val="KoPub돋움체 Light"/>
        <family val="3"/>
        <charset val="129"/>
      </rPr>
      <t>군별 장래인구 추계」</t>
    </r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</si>
  <si>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질병관리청, 「지역사회건강조사」(2022년 기준) , </t>
    </r>
    <r>
      <rPr>
        <sz val="8"/>
        <color rgb="FF000000"/>
        <rFont val="KoPub돋움체 Light"/>
        <family val="3"/>
        <charset val="129"/>
      </rPr>
      <t>「청소년건강행태조사」</t>
    </r>
    <r>
      <rPr>
        <sz val="8"/>
        <color rgb="FF000000"/>
        <rFont val="맑은 고딕"/>
        <family val="3"/>
        <charset val="129"/>
        <scheme val="minor"/>
      </rPr>
      <t>(2022년</t>
    </r>
    <r>
      <rPr>
        <sz val="8"/>
        <color rgb="FF000000"/>
        <rFont val="KoPub돋움체 Light"/>
        <family val="3"/>
        <charset val="129"/>
      </rPr>
      <t xml:space="preserve"> 기준</t>
    </r>
    <r>
      <rPr>
        <sz val="8"/>
        <color rgb="FF000000"/>
        <rFont val="맑은 고딕"/>
        <family val="3"/>
        <charset val="129"/>
        <scheme val="minor"/>
      </rPr>
      <t>)</t>
    </r>
    <phoneticPr fontId="1" type="noConversion"/>
  </si>
  <si>
    <t>전라남도(4)</t>
    <phoneticPr fontId="1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</si>
  <si>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행정안전부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「주민등록인구현황」 </t>
    </r>
    <r>
      <rPr>
        <sz val="8"/>
        <color rgb="FF000000"/>
        <rFont val="맑은 고딕"/>
        <family val="3"/>
        <charset val="129"/>
        <scheme val="minor"/>
      </rPr>
      <t>2023년 12월</t>
    </r>
    <r>
      <rPr>
        <sz val="8"/>
        <color rgb="FF000000"/>
        <rFont val="KoPub돋움체 Light"/>
        <family val="3"/>
        <charset val="129"/>
      </rPr>
      <t xml:space="preserve"> 기준</t>
    </r>
    <phoneticPr fontId="1" type="noConversion"/>
  </si>
  <si>
    <t>남성 현재 흡연율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</si>
  <si>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전라남도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「주민등록인구통계」 </t>
    </r>
    <r>
      <rPr>
        <sz val="8"/>
        <color rgb="FF000000"/>
        <rFont val="맑은 고딕"/>
        <family val="3"/>
        <charset val="129"/>
        <scheme val="minor"/>
      </rPr>
      <t>(KOSIS, 2023년 12월 기준)</t>
    </r>
    <phoneticPr fontId="1" type="noConversion"/>
  </si>
  <si>
    <t>자료: 행정안전부, 「주민등록인구통계」, 2010년~2023년</t>
  </si>
  <si>
    <t>자료: HIRA 빅데이터개방포털(「전국 병의원 및 약국현황」, 건강보험심사평가원, 2022년 12월 기준)</t>
  </si>
  <si>
    <t>자료: 내부자료(식품의약과 김세희), 2023년 10월 31일 기준</t>
  </si>
  <si>
    <t>자료 : 건강보험심사평가원 「요양기관 현황」, 통계청 「주민등록인구」2022년 기준</t>
  </si>
  <si>
    <t xml:space="preserve">1) 1인 경우 지역 내 환자에게 제공한 의료(입원)서비스의 양: 공공 의료기관 = 민간의료기관
   1보다 큰경우, 지역 내 환자에게 제공한 의료(입원)서비스의 양 : 공공 의료기관&gt;민간 의료기관
   1보다 작은 경우, 지역 내 환자에게 제공한 의료(입원)서비스의 양: 공공 의료기관&lt;민간 의료기관
자료 : 국민건강보험공단 「맞춤형연구DB」 </t>
  </si>
  <si>
    <t>자료: 보건복지부, 「2023 공공보건의료 협력체계 구축 사업안내」</t>
  </si>
  <si>
    <t>자료: 전라남도 감염병관리과(2023년 기준)</t>
  </si>
  <si>
    <t>자료: 전라남도 내부자료(2023년 기준)</t>
  </si>
  <si>
    <t>자료: 중앙응급의료센터, 「2022 응급의료 통계연보」</t>
  </si>
  <si>
    <t>자료: 예방접종도우미 누리집(2023년 기준)</t>
  </si>
  <si>
    <r>
      <t>자료</t>
    </r>
    <r>
      <rPr>
        <sz val="8"/>
        <color rgb="FF000000"/>
        <rFont val="맑은 고딕"/>
        <family val="3"/>
        <charset val="129"/>
        <scheme val="minor"/>
      </rPr>
      <t>: 전라남도 내부 자료(2023년 기준)</t>
    </r>
    <phoneticPr fontId="1" type="noConversion"/>
  </si>
  <si>
    <t>시군별 흡연율</t>
    <phoneticPr fontId="1" type="noConversion"/>
  </si>
  <si>
    <t>공공의료기관 분포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</si>
</sst>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0.00_ "/>
    <numFmt numFmtId="177" formatCode="0.0_ "/>
    <numFmt numFmtId="178" formatCode="0.0"/>
    <numFmt numFmtId="179" formatCode="0.0_);[Red]\(0.0\)"/>
    <numFmt numFmtId="180" formatCode="#,##0_ "/>
    <numFmt numFmtId="181" formatCode="#,##0.0"/>
    <numFmt numFmtId="182" formatCode="#,##0.000"/>
    <numFmt numFmtId="183" formatCode="#,##0_);[Red]\(#,##0\)"/>
    <numFmt numFmtId="184" formatCode="_-* #,##0.00_-;\-* #,##0.00_-;_-* 0.00_-;_-@_-"/>
    <numFmt numFmtId="185" formatCode="_-* #,##0.00_-;\-* #,##0.00_-;_-* &quot;-&quot;_-;_-@_-"/>
    <numFmt numFmtId="186" formatCode="0.0%"/>
    <numFmt numFmtId="187" formatCode="0.00_);[Red]\(0.00\)"/>
  </numFmts>
  <fonts count="5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KoPub돋움체 Light"/>
      <family val="1"/>
      <charset val="129"/>
    </font>
    <font>
      <sz val="10"/>
      <color rgb="FF000000"/>
      <name val="KoPub돋움체 Light"/>
      <family val="1"/>
      <charset val="129"/>
    </font>
    <font>
      <sz val="10"/>
      <color rgb="FF000000"/>
      <name val="KoPub돋움체 Bold"/>
      <family val="1"/>
      <charset val="129"/>
    </font>
    <font>
      <b/>
      <sz val="9"/>
      <color rgb="FF000000"/>
      <name val="KoPub돋움체 Light"/>
      <family val="1"/>
      <charset val="129"/>
    </font>
    <font>
      <sz val="9"/>
      <color rgb="FF000000"/>
      <name val="KoPub돋움체 Light"/>
      <family val="1"/>
      <charset val="129"/>
    </font>
    <font>
      <sz val="9"/>
      <color rgb="FF000000"/>
      <name val="KoPub돋움체 Bold"/>
      <family val="1"/>
      <charset val="129"/>
    </font>
    <font>
      <sz val="8"/>
      <color rgb="FF000000"/>
      <name val="맑은 고딕"/>
      <family val="3"/>
      <charset val="129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strike/>
      <sz val="11"/>
      <color rgb="FFFF0000"/>
      <name val="맑은 고딕"/>
      <family val="3"/>
      <charset val="129"/>
      <scheme val="minor"/>
    </font>
    <font>
      <strike/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color rgb="FF000000"/>
      <name val="KoPub돋움체 Light"/>
      <family val="3"/>
      <charset val="129"/>
    </font>
    <font>
      <sz val="10"/>
      <color rgb="FF000000"/>
      <name val="KoPub돋움체 Light"/>
      <family val="3"/>
      <charset val="129"/>
    </font>
    <font>
      <sz val="10"/>
      <color rgb="FF000000"/>
      <name val="KoPub돋움체 Bold"/>
      <family val="3"/>
      <charset val="129"/>
    </font>
    <font>
      <sz val="10"/>
      <name val="KoPub돋움체 Light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KoPub돋움체 Light"/>
      <family val="3"/>
      <charset val="129"/>
    </font>
    <font>
      <b/>
      <sz val="16"/>
      <color rgb="FF000000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KoPub돋움체 Bold"/>
      <family val="3"/>
      <charset val="129"/>
    </font>
    <font>
      <sz val="8"/>
      <color rgb="FF000000"/>
      <name val="KoPub돋움체 Bold"/>
      <family val="3"/>
      <charset val="129"/>
    </font>
    <font>
      <b/>
      <sz val="16"/>
      <color rgb="FF0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6"/>
      <color indexed="8"/>
      <name val="맑은 고딕"/>
      <family val="3"/>
      <charset val="129"/>
      <scheme val="minor"/>
    </font>
    <font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rgb="FF000000"/>
      <name val="Tahoma"/>
      <family val="2"/>
    </font>
    <font>
      <b/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1"/>
      <color rgb="FF000000"/>
      <name val="Tahoma"/>
      <family val="2"/>
    </font>
    <font>
      <sz val="10"/>
      <name val="KoPub돋움체 Bold"/>
      <family val="3"/>
      <charset val="129"/>
    </font>
    <font>
      <sz val="8"/>
      <color theme="1"/>
      <name val="KoPub돋움체 Light"/>
      <family val="3"/>
      <charset val="129"/>
    </font>
    <font>
      <sz val="10"/>
      <color indexed="8"/>
      <name val="KoPub돋움체 Bold"/>
      <family val="3"/>
      <charset val="129"/>
    </font>
    <font>
      <sz val="8"/>
      <name val="KoPub돋움체 Light"/>
      <family val="3"/>
      <charset val="129"/>
    </font>
    <font>
      <b/>
      <sz val="10"/>
      <color rgb="FF000000"/>
      <name val="KoPub돋움체 Light"/>
      <family val="3"/>
      <charset val="129"/>
    </font>
    <font>
      <b/>
      <sz val="16"/>
      <color rgb="FFFF0000"/>
      <name val="맑은 고딕"/>
      <family val="3"/>
      <charset val="129"/>
      <scheme val="major"/>
    </font>
    <font>
      <vertAlign val="superscript"/>
      <sz val="10"/>
      <color theme="1"/>
      <name val="KoPub돋움체 Light"/>
      <family val="3"/>
      <charset val="129"/>
    </font>
    <font>
      <sz val="9.5"/>
      <color rgb="FF000000"/>
      <name val="KoPub돋움체 Light"/>
      <family val="3"/>
      <charset val="129"/>
    </font>
    <font>
      <sz val="9.5"/>
      <color rgb="FF000000"/>
      <name val="맑은 고딕"/>
      <family val="3"/>
      <charset val="129"/>
      <scheme val="minor"/>
    </font>
    <font>
      <sz val="9.5"/>
      <color rgb="FF000000"/>
      <name val="KoPub돋움체 Bold"/>
      <family val="3"/>
      <charset val="129"/>
    </font>
    <font>
      <vertAlign val="superscript"/>
      <sz val="10"/>
      <color rgb="FF000000"/>
      <name val="KoPub돋움체 Light"/>
      <family val="3"/>
      <charset val="129"/>
    </font>
    <font>
      <sz val="10"/>
      <color theme="1"/>
      <name val="KoPub돋움체 Bold"/>
      <family val="1"/>
      <charset val="129"/>
    </font>
    <font>
      <sz val="10"/>
      <color rgb="FF000000"/>
      <name val="바탕"/>
      <family val="1"/>
      <charset val="129"/>
    </font>
  </fonts>
  <fills count="21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DFE6F7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DE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B6B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33333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FF"/>
      </top>
      <bottom/>
      <diagonal/>
    </border>
    <border>
      <left style="thin">
        <color rgb="FF000000"/>
      </left>
      <right style="thin">
        <color rgb="FF000000"/>
      </right>
      <top style="thick">
        <color rgb="FF0000FF"/>
      </top>
      <bottom/>
      <diagonal/>
    </border>
    <border>
      <left style="medium">
        <color rgb="FF000000"/>
      </left>
      <right style="thin">
        <color rgb="FF000000"/>
      </right>
      <top style="thick">
        <color rgb="FF0000FF"/>
      </top>
      <bottom/>
      <diagonal/>
    </border>
    <border>
      <left style="thin">
        <color rgb="FF000000"/>
      </left>
      <right style="thick">
        <color rgb="FF0000FF"/>
      </right>
      <top/>
      <bottom style="thick">
        <color rgb="FF0000FF"/>
      </bottom>
      <diagonal/>
    </border>
    <border>
      <left style="thin">
        <color rgb="FF000000"/>
      </left>
      <right style="thin">
        <color rgb="FF000000"/>
      </right>
      <top/>
      <bottom style="thick">
        <color rgb="FF0000FF"/>
      </bottom>
      <diagonal/>
    </border>
    <border>
      <left style="thick">
        <color rgb="FF0000FF"/>
      </left>
      <right style="thin">
        <color rgb="FF000000"/>
      </right>
      <top/>
      <bottom style="thick">
        <color rgb="FF0000FF"/>
      </bottom>
      <diagonal/>
    </border>
    <border>
      <left style="thin">
        <color rgb="FF000000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n">
        <color rgb="FF000000"/>
      </right>
      <top style="thick">
        <color rgb="FF0000FF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5" borderId="25" applyNumberFormat="0" applyFont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3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79" fontId="13" fillId="0" borderId="11" xfId="0" applyNumberFormat="1" applyFont="1" applyBorder="1" applyAlignment="1">
      <alignment horizontal="center" vertical="center" wrapText="1"/>
    </xf>
    <xf numFmtId="179" fontId="13" fillId="0" borderId="14" xfId="0" applyNumberFormat="1" applyFont="1" applyBorder="1" applyAlignment="1">
      <alignment horizontal="center" vertical="center" wrapText="1"/>
    </xf>
    <xf numFmtId="179" fontId="13" fillId="0" borderId="12" xfId="0" applyNumberFormat="1" applyFont="1" applyBorder="1" applyAlignment="1">
      <alignment horizontal="center" vertical="center" wrapText="1"/>
    </xf>
    <xf numFmtId="179" fontId="13" fillId="0" borderId="15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3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81" fontId="35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181" fontId="35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7" fontId="28" fillId="0" borderId="1" xfId="0" applyNumberFormat="1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181" fontId="35" fillId="0" borderId="1" xfId="0" applyNumberFormat="1" applyFont="1" applyBorder="1" applyAlignment="1">
      <alignment horizontal="center" vertical="center"/>
    </xf>
    <xf numFmtId="181" fontId="35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0" fontId="0" fillId="0" borderId="0" xfId="0" applyNumberFormat="1">
      <alignment vertical="center"/>
    </xf>
    <xf numFmtId="180" fontId="0" fillId="0" borderId="0" xfId="0" applyNumberFormat="1" applyFill="1" applyBorder="1">
      <alignment vertical="center"/>
    </xf>
    <xf numFmtId="10" fontId="0" fillId="0" borderId="0" xfId="0" applyNumberFormat="1" applyFill="1" applyBorder="1">
      <alignment vertical="center"/>
    </xf>
    <xf numFmtId="180" fontId="0" fillId="0" borderId="0" xfId="0" applyNumberFormat="1">
      <alignment vertical="center"/>
    </xf>
    <xf numFmtId="18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0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8" fillId="0" borderId="0" xfId="4">
      <alignment vertical="center"/>
    </xf>
    <xf numFmtId="3" fontId="35" fillId="0" borderId="1" xfId="0" applyNumberFormat="1" applyFont="1" applyBorder="1" applyAlignment="1">
      <alignment horizontal="right" vertical="center"/>
    </xf>
    <xf numFmtId="177" fontId="35" fillId="0" borderId="1" xfId="0" applyNumberFormat="1" applyFont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176" fontId="28" fillId="0" borderId="1" xfId="0" applyNumberFormat="1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3" fontId="28" fillId="6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10" fontId="28" fillId="0" borderId="1" xfId="0" applyNumberFormat="1" applyFont="1" applyBorder="1" applyAlignment="1">
      <alignment horizontal="center" vertical="center" wrapText="1"/>
    </xf>
    <xf numFmtId="180" fontId="46" fillId="0" borderId="1" xfId="0" applyNumberFormat="1" applyFont="1" applyFill="1" applyBorder="1" applyAlignment="1">
      <alignment horizontal="center" vertical="center"/>
    </xf>
    <xf numFmtId="3" fontId="46" fillId="0" borderId="1" xfId="0" applyNumberFormat="1" applyFont="1" applyFill="1" applyBorder="1" applyAlignment="1">
      <alignment horizontal="center" vertical="center"/>
    </xf>
    <xf numFmtId="182" fontId="35" fillId="0" borderId="1" xfId="0" applyNumberFormat="1" applyFont="1" applyBorder="1" applyAlignment="1">
      <alignment horizontal="center" vertical="center"/>
    </xf>
    <xf numFmtId="182" fontId="35" fillId="4" borderId="1" xfId="0" applyNumberFormat="1" applyFont="1" applyFill="1" applyBorder="1" applyAlignment="1">
      <alignment horizontal="center" vertical="center"/>
    </xf>
    <xf numFmtId="183" fontId="28" fillId="0" borderId="1" xfId="0" applyNumberFormat="1" applyFont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180" fontId="35" fillId="0" borderId="1" xfId="0" applyNumberFormat="1" applyFont="1" applyBorder="1" applyAlignment="1">
      <alignment horizontal="center" vertical="center"/>
    </xf>
    <xf numFmtId="41" fontId="35" fillId="0" borderId="1" xfId="7" applyFont="1" applyBorder="1" applyAlignment="1">
      <alignment horizontal="center" vertical="center"/>
    </xf>
    <xf numFmtId="183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80" fontId="46" fillId="0" borderId="1" xfId="0" applyNumberFormat="1" applyFont="1" applyBorder="1" applyAlignment="1" applyProtection="1">
      <alignment horizontal="center" vertical="center"/>
      <protection locked="0"/>
    </xf>
    <xf numFmtId="2" fontId="35" fillId="0" borderId="1" xfId="1" applyNumberFormat="1" applyFont="1" applyBorder="1" applyAlignment="1">
      <alignment horizontal="center" vertical="center"/>
    </xf>
    <xf numFmtId="2" fontId="35" fillId="4" borderId="1" xfId="1" applyNumberFormat="1" applyFont="1" applyFill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/>
    </xf>
    <xf numFmtId="185" fontId="35" fillId="0" borderId="1" xfId="7" applyNumberFormat="1" applyFont="1" applyBorder="1" applyAlignment="1">
      <alignment horizontal="center" vertical="center"/>
    </xf>
    <xf numFmtId="185" fontId="35" fillId="0" borderId="1" xfId="7" applyNumberFormat="1" applyFont="1" applyFill="1" applyBorder="1" applyAlignment="1">
      <alignment horizontal="center" vertical="center"/>
    </xf>
    <xf numFmtId="184" fontId="35" fillId="0" borderId="1" xfId="7" applyNumberFormat="1" applyFont="1" applyFill="1" applyBorder="1" applyAlignment="1">
      <alignment horizontal="center" vertical="center"/>
    </xf>
    <xf numFmtId="177" fontId="28" fillId="4" borderId="1" xfId="0" applyNumberFormat="1" applyFont="1" applyFill="1" applyBorder="1" applyAlignment="1">
      <alignment horizontal="center" vertical="center" wrapText="1"/>
    </xf>
    <xf numFmtId="176" fontId="28" fillId="4" borderId="1" xfId="0" applyNumberFormat="1" applyFont="1" applyFill="1" applyBorder="1" applyAlignment="1">
      <alignment horizontal="center" vertical="center" wrapText="1"/>
    </xf>
    <xf numFmtId="180" fontId="46" fillId="4" borderId="1" xfId="0" applyNumberFormat="1" applyFont="1" applyFill="1" applyBorder="1" applyAlignment="1" applyProtection="1">
      <alignment horizontal="center" vertical="center"/>
      <protection locked="0"/>
    </xf>
    <xf numFmtId="183" fontId="28" fillId="4" borderId="1" xfId="0" applyNumberFormat="1" applyFont="1" applyFill="1" applyBorder="1" applyAlignment="1">
      <alignment horizontal="center" vertical="center" wrapText="1"/>
    </xf>
    <xf numFmtId="3" fontId="35" fillId="4" borderId="1" xfId="0" applyNumberFormat="1" applyFont="1" applyFill="1" applyBorder="1" applyAlignment="1">
      <alignment horizontal="right" vertical="center"/>
    </xf>
    <xf numFmtId="0" fontId="35" fillId="0" borderId="1" xfId="0" applyFont="1" applyBorder="1" applyAlignment="1">
      <alignment horizontal="center" vertical="center"/>
    </xf>
    <xf numFmtId="3" fontId="28" fillId="4" borderId="1" xfId="0" applyNumberFormat="1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177" fontId="28" fillId="8" borderId="1" xfId="0" applyNumberFormat="1" applyFont="1" applyFill="1" applyBorder="1" applyAlignment="1">
      <alignment horizontal="center" vertical="center" wrapText="1"/>
    </xf>
    <xf numFmtId="177" fontId="2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81" fontId="48" fillId="0" borderId="1" xfId="10" applyNumberFormat="1" applyFont="1" applyBorder="1" applyAlignment="1">
      <alignment horizontal="center" vertical="center"/>
    </xf>
    <xf numFmtId="185" fontId="35" fillId="4" borderId="1" xfId="7" applyNumberFormat="1" applyFont="1" applyFill="1" applyBorder="1" applyAlignment="1">
      <alignment horizontal="center" vertical="center"/>
    </xf>
    <xf numFmtId="184" fontId="35" fillId="4" borderId="1" xfId="7" applyNumberFormat="1" applyFont="1" applyFill="1" applyBorder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vertical="center"/>
    </xf>
    <xf numFmtId="0" fontId="3" fillId="0" borderId="0" xfId="0" applyFont="1" applyBorder="1" applyAlignment="1">
      <alignment vertical="center"/>
    </xf>
    <xf numFmtId="3" fontId="35" fillId="0" borderId="1" xfId="0" applyNumberFormat="1" applyFont="1" applyFill="1" applyBorder="1" applyAlignment="1">
      <alignment horizontal="center" vertical="center" wrapText="1"/>
    </xf>
    <xf numFmtId="10" fontId="35" fillId="0" borderId="1" xfId="8" applyNumberFormat="1" applyFont="1" applyFill="1" applyBorder="1" applyAlignment="1">
      <alignment horizontal="center" vertical="center" wrapText="1"/>
    </xf>
    <xf numFmtId="10" fontId="35" fillId="0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10" fontId="35" fillId="0" borderId="1" xfId="8" applyNumberFormat="1" applyFont="1" applyBorder="1" applyAlignment="1">
      <alignment horizontal="center" vertical="center" wrapText="1"/>
    </xf>
    <xf numFmtId="10" fontId="35" fillId="0" borderId="1" xfId="0" applyNumberFormat="1" applyFont="1" applyBorder="1" applyAlignment="1">
      <alignment horizontal="center" vertical="center" wrapText="1"/>
    </xf>
    <xf numFmtId="0" fontId="38" fillId="0" borderId="0" xfId="10">
      <alignment vertical="center"/>
    </xf>
    <xf numFmtId="0" fontId="46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/>
    </xf>
    <xf numFmtId="186" fontId="35" fillId="0" borderId="1" xfId="0" applyNumberFormat="1" applyFont="1" applyFill="1" applyBorder="1" applyAlignment="1">
      <alignment horizontal="center" vertical="center"/>
    </xf>
    <xf numFmtId="186" fontId="35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/>
    </xf>
    <xf numFmtId="177" fontId="35" fillId="0" borderId="1" xfId="0" applyNumberFormat="1" applyFont="1" applyFill="1" applyBorder="1" applyAlignment="1">
      <alignment horizontal="center" vertical="center"/>
    </xf>
    <xf numFmtId="177" fontId="35" fillId="0" borderId="1" xfId="0" applyNumberFormat="1" applyFont="1" applyBorder="1" applyAlignment="1">
      <alignment horizontal="right" vertical="center"/>
    </xf>
    <xf numFmtId="0" fontId="35" fillId="0" borderId="1" xfId="0" applyNumberFormat="1" applyFont="1" applyBorder="1" applyAlignment="1">
      <alignment horizontal="right" vertical="center"/>
    </xf>
    <xf numFmtId="177" fontId="35" fillId="4" borderId="1" xfId="0" applyNumberFormat="1" applyFont="1" applyFill="1" applyBorder="1" applyAlignment="1">
      <alignment horizontal="right" vertical="center"/>
    </xf>
    <xf numFmtId="0" fontId="28" fillId="11" borderId="1" xfId="0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3" fontId="46" fillId="9" borderId="1" xfId="0" applyNumberFormat="1" applyFont="1" applyFill="1" applyBorder="1" applyAlignment="1">
      <alignment horizontal="center" vertical="center"/>
    </xf>
    <xf numFmtId="3" fontId="46" fillId="15" borderId="1" xfId="0" applyNumberFormat="1" applyFont="1" applyFill="1" applyBorder="1" applyAlignment="1">
      <alignment horizontal="center" vertical="center"/>
    </xf>
    <xf numFmtId="0" fontId="46" fillId="15" borderId="1" xfId="0" applyFont="1" applyFill="1" applyBorder="1" applyAlignment="1">
      <alignment horizontal="center" vertical="center" wrapText="1"/>
    </xf>
    <xf numFmtId="178" fontId="35" fillId="0" borderId="1" xfId="0" applyNumberFormat="1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35" fillId="0" borderId="1" xfId="11" applyFont="1" applyFill="1" applyBorder="1" applyAlignment="1">
      <alignment horizontal="center" vertical="center"/>
    </xf>
    <xf numFmtId="0" fontId="35" fillId="0" borderId="1" xfId="11" quotePrefix="1" applyFont="1" applyFill="1" applyBorder="1" applyAlignment="1">
      <alignment horizontal="center" vertical="center"/>
    </xf>
    <xf numFmtId="0" fontId="35" fillId="0" borderId="1" xfId="1" quotePrefix="1" applyFont="1" applyFill="1" applyBorder="1" applyAlignment="1">
      <alignment horizontal="center" vertical="center" shrinkToFit="1"/>
    </xf>
    <xf numFmtId="3" fontId="35" fillId="0" borderId="1" xfId="7" applyNumberFormat="1" applyFont="1" applyBorder="1" applyAlignment="1">
      <alignment horizontal="center" vertical="center"/>
    </xf>
    <xf numFmtId="3" fontId="35" fillId="4" borderId="1" xfId="7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186" fontId="31" fillId="10" borderId="1" xfId="8" applyNumberFormat="1" applyFont="1" applyFill="1" applyBorder="1" applyAlignment="1">
      <alignment horizontal="center" vertical="center"/>
    </xf>
    <xf numFmtId="186" fontId="31" fillId="0" borderId="1" xfId="8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54" fillId="16" borderId="1" xfId="0" applyFont="1" applyFill="1" applyBorder="1" applyAlignment="1">
      <alignment horizontal="center" vertical="center" wrapText="1"/>
    </xf>
    <xf numFmtId="0" fontId="53" fillId="16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shrinkToFit="1"/>
    </xf>
    <xf numFmtId="0" fontId="28" fillId="8" borderId="1" xfId="0" applyFont="1" applyFill="1" applyBorder="1" applyAlignment="1">
      <alignment horizontal="center" vertical="center" shrinkToFit="1"/>
    </xf>
    <xf numFmtId="0" fontId="28" fillId="8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38" fillId="0" borderId="0" xfId="10" applyBorder="1">
      <alignment vertical="center"/>
    </xf>
    <xf numFmtId="0" fontId="28" fillId="17" borderId="1" xfId="0" applyFont="1" applyFill="1" applyBorder="1" applyAlignment="1">
      <alignment horizontal="center" vertical="center" wrapText="1"/>
    </xf>
    <xf numFmtId="0" fontId="48" fillId="0" borderId="1" xfId="10" applyFont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180" fontId="28" fillId="0" borderId="1" xfId="0" applyNumberFormat="1" applyFont="1" applyBorder="1" applyAlignment="1">
      <alignment horizontal="center" vertical="center" wrapText="1"/>
    </xf>
    <xf numFmtId="180" fontId="28" fillId="0" borderId="1" xfId="0" applyNumberFormat="1" applyFont="1" applyFill="1" applyBorder="1" applyAlignment="1">
      <alignment horizontal="center" vertical="center" wrapText="1"/>
    </xf>
    <xf numFmtId="0" fontId="35" fillId="4" borderId="1" xfId="0" applyFont="1" applyFill="1" applyBorder="1">
      <alignment vertical="center"/>
    </xf>
    <xf numFmtId="0" fontId="29" fillId="0" borderId="1" xfId="0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/>
    </xf>
    <xf numFmtId="0" fontId="31" fillId="4" borderId="1" xfId="3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0" fontId="13" fillId="3" borderId="1" xfId="0" applyNumberFormat="1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9" fontId="13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83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83" fontId="13" fillId="3" borderId="1" xfId="0" applyNumberFormat="1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183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7" fontId="46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6" fontId="31" fillId="10" borderId="1" xfId="0" applyNumberFormat="1" applyFont="1" applyFill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7" fontId="28" fillId="0" borderId="1" xfId="0" applyNumberFormat="1" applyFont="1" applyBorder="1" applyAlignment="1">
      <alignment horizontal="center" vertical="center" wrapText="1"/>
    </xf>
    <xf numFmtId="187" fontId="3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3" fontId="14" fillId="0" borderId="1" xfId="0" applyNumberFormat="1" applyFont="1" applyBorder="1" applyAlignment="1">
      <alignment horizontal="center" vertical="center" wrapText="1"/>
    </xf>
    <xf numFmtId="3" fontId="14" fillId="19" borderId="1" xfId="0" applyNumberFormat="1" applyFont="1" applyFill="1" applyBorder="1" applyAlignment="1">
      <alignment horizontal="center" vertical="center" wrapText="1"/>
    </xf>
    <xf numFmtId="3" fontId="57" fillId="18" borderId="0" xfId="0" applyNumberFormat="1" applyFont="1" applyFill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3" fontId="28" fillId="18" borderId="1" xfId="0" applyNumberFormat="1" applyFont="1" applyFill="1" applyBorder="1" applyAlignment="1">
      <alignment horizontal="center" vertical="center" wrapText="1"/>
    </xf>
    <xf numFmtId="3" fontId="14" fillId="18" borderId="1" xfId="0" applyNumberFormat="1" applyFont="1" applyFill="1" applyBorder="1" applyAlignment="1">
      <alignment horizontal="center" vertical="center" wrapText="1"/>
    </xf>
    <xf numFmtId="3" fontId="57" fillId="18" borderId="1" xfId="0" applyNumberFormat="1" applyFont="1" applyFill="1" applyBorder="1" applyAlignment="1">
      <alignment horizontal="center" vertical="center"/>
    </xf>
    <xf numFmtId="186" fontId="57" fillId="19" borderId="1" xfId="0" applyNumberFormat="1" applyFont="1" applyFill="1" applyBorder="1" applyAlignment="1">
      <alignment horizontal="center" vertical="center"/>
    </xf>
    <xf numFmtId="186" fontId="57" fillId="0" borderId="1" xfId="0" applyNumberFormat="1" applyFont="1" applyFill="1" applyBorder="1" applyAlignment="1">
      <alignment horizontal="center" vertical="center"/>
    </xf>
    <xf numFmtId="186" fontId="57" fillId="18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57" fillId="19" borderId="1" xfId="0" applyNumberFormat="1" applyFont="1" applyFill="1" applyBorder="1" applyAlignment="1">
      <alignment horizontal="center" vertical="center"/>
    </xf>
    <xf numFmtId="179" fontId="46" fillId="0" borderId="1" xfId="0" applyNumberFormat="1" applyFont="1" applyFill="1" applyBorder="1" applyAlignment="1">
      <alignment horizontal="center" vertical="center"/>
    </xf>
    <xf numFmtId="179" fontId="28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35" fillId="20" borderId="1" xfId="0" applyNumberFormat="1" applyFont="1" applyFill="1" applyBorder="1" applyAlignment="1">
      <alignment horizontal="center" vertical="center" wrapText="1"/>
    </xf>
    <xf numFmtId="10" fontId="35" fillId="20" borderId="1" xfId="8" applyNumberFormat="1" applyFont="1" applyFill="1" applyBorder="1" applyAlignment="1">
      <alignment horizontal="center" vertical="center" wrapText="1"/>
    </xf>
    <xf numFmtId="10" fontId="35" fillId="20" borderId="1" xfId="0" applyNumberFormat="1" applyFont="1" applyFill="1" applyBorder="1" applyAlignment="1">
      <alignment horizontal="center" vertical="center" wrapText="1"/>
    </xf>
    <xf numFmtId="3" fontId="46" fillId="20" borderId="1" xfId="0" applyNumberFormat="1" applyFont="1" applyFill="1" applyBorder="1" applyAlignment="1">
      <alignment horizontal="center" vertical="center" wrapText="1"/>
    </xf>
    <xf numFmtId="177" fontId="46" fillId="20" borderId="1" xfId="0" applyNumberFormat="1" applyFont="1" applyFill="1" applyBorder="1" applyAlignment="1">
      <alignment horizontal="center" vertical="center" wrapText="1"/>
    </xf>
    <xf numFmtId="0" fontId="46" fillId="20" borderId="1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35" fillId="20" borderId="1" xfId="0" applyFont="1" applyFill="1" applyBorder="1" applyAlignment="1">
      <alignment horizontal="center" vertical="center"/>
    </xf>
    <xf numFmtId="178" fontId="35" fillId="20" borderId="1" xfId="0" applyNumberFormat="1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 wrapText="1"/>
    </xf>
    <xf numFmtId="186" fontId="31" fillId="20" borderId="1" xfId="8" applyNumberFormat="1" applyFont="1" applyFill="1" applyBorder="1" applyAlignment="1">
      <alignment horizontal="center" vertical="center"/>
    </xf>
    <xf numFmtId="176" fontId="31" fillId="20" borderId="1" xfId="0" applyNumberFormat="1" applyFont="1" applyFill="1" applyBorder="1" applyAlignment="1">
      <alignment horizontal="center" vertical="center"/>
    </xf>
    <xf numFmtId="0" fontId="27" fillId="20" borderId="1" xfId="0" applyFont="1" applyFill="1" applyBorder="1" applyAlignment="1">
      <alignment horizontal="center" vertical="center" wrapText="1"/>
    </xf>
    <xf numFmtId="3" fontId="35" fillId="0" borderId="1" xfId="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justify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49" fillId="0" borderId="1" xfId="0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6" fillId="8" borderId="1" xfId="0" applyFont="1" applyFill="1" applyBorder="1" applyAlignment="1">
      <alignment horizontal="justify" vertical="center" wrapText="1"/>
    </xf>
    <xf numFmtId="0" fontId="32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177" fontId="2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9" fillId="0" borderId="1" xfId="10" applyFont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justify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1" fillId="4" borderId="1" xfId="5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/>
    </xf>
    <xf numFmtId="0" fontId="27" fillId="1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</cellXfs>
  <cellStyles count="12">
    <cellStyle name="메모" xfId="9" builtinId="10"/>
    <cellStyle name="백분율" xfId="8" builtinId="5"/>
    <cellStyle name="쉼표 [0]" xfId="7" builtinId="6"/>
    <cellStyle name="표준" xfId="0" builtinId="0"/>
    <cellStyle name="표준 10 3 2 2" xfId="5"/>
    <cellStyle name="표준 14" xfId="4"/>
    <cellStyle name="표준 18 2 2" xfId="6"/>
    <cellStyle name="표준 2" xfId="3"/>
    <cellStyle name="표준 2 2" xfId="1"/>
    <cellStyle name="표준 2 3" xfId="10"/>
    <cellStyle name="표준 3" xfId="2"/>
    <cellStyle name="표준 3 2" xfId="1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1"/>
  <sheetViews>
    <sheetView tabSelected="1" topLeftCell="A49" workbookViewId="0">
      <selection activeCell="C61" sqref="C61"/>
    </sheetView>
  </sheetViews>
  <sheetFormatPr defaultRowHeight="16.5"/>
  <cols>
    <col min="2" max="2" width="17" customWidth="1"/>
    <col min="3" max="3" width="70" bestFit="1" customWidth="1"/>
    <col min="4" max="4" width="23" customWidth="1"/>
  </cols>
  <sheetData>
    <row r="1" spans="1:4" ht="30" customHeight="1">
      <c r="A1" s="269" t="s">
        <v>1255</v>
      </c>
      <c r="B1" s="269"/>
      <c r="C1" s="269"/>
      <c r="D1" s="269"/>
    </row>
    <row r="2" spans="1:4" ht="16.5" customHeight="1">
      <c r="A2" s="55" t="s">
        <v>584</v>
      </c>
      <c r="B2" s="55" t="s">
        <v>526</v>
      </c>
      <c r="C2" s="55" t="s">
        <v>0</v>
      </c>
      <c r="D2" s="55" t="s">
        <v>583</v>
      </c>
    </row>
    <row r="3" spans="1:4">
      <c r="A3" s="53">
        <v>1</v>
      </c>
      <c r="B3" s="53" t="s">
        <v>631</v>
      </c>
      <c r="C3" s="53" t="s">
        <v>646</v>
      </c>
      <c r="D3" s="53"/>
    </row>
    <row r="4" spans="1:4">
      <c r="A4" s="53">
        <v>2</v>
      </c>
      <c r="B4" s="53" t="s">
        <v>630</v>
      </c>
      <c r="C4" s="53" t="s">
        <v>647</v>
      </c>
      <c r="D4" s="53"/>
    </row>
    <row r="5" spans="1:4">
      <c r="A5" s="53">
        <v>3</v>
      </c>
      <c r="B5" s="53" t="s">
        <v>629</v>
      </c>
      <c r="C5" s="53" t="s">
        <v>7</v>
      </c>
      <c r="D5" s="53"/>
    </row>
    <row r="6" spans="1:4">
      <c r="A6" s="53">
        <v>4</v>
      </c>
      <c r="B6" s="53" t="s">
        <v>628</v>
      </c>
      <c r="C6" s="53" t="s">
        <v>648</v>
      </c>
      <c r="D6" s="53"/>
    </row>
    <row r="7" spans="1:4">
      <c r="A7" s="53">
        <v>5</v>
      </c>
      <c r="B7" s="53" t="s">
        <v>627</v>
      </c>
      <c r="C7" s="53" t="s">
        <v>649</v>
      </c>
      <c r="D7" s="53"/>
    </row>
    <row r="8" spans="1:4">
      <c r="A8" s="53">
        <v>6</v>
      </c>
      <c r="B8" s="53" t="s">
        <v>626</v>
      </c>
      <c r="C8" s="53" t="s">
        <v>650</v>
      </c>
      <c r="D8" s="53"/>
    </row>
    <row r="9" spans="1:4">
      <c r="A9" s="53">
        <v>7</v>
      </c>
      <c r="B9" s="53" t="s">
        <v>625</v>
      </c>
      <c r="C9" s="53" t="s">
        <v>651</v>
      </c>
      <c r="D9" s="53"/>
    </row>
    <row r="10" spans="1:4">
      <c r="A10" s="53">
        <v>8</v>
      </c>
      <c r="B10" s="53" t="s">
        <v>624</v>
      </c>
      <c r="C10" s="53" t="s">
        <v>652</v>
      </c>
      <c r="D10" s="53"/>
    </row>
    <row r="11" spans="1:4">
      <c r="A11" s="53">
        <v>9</v>
      </c>
      <c r="B11" s="53" t="s">
        <v>623</v>
      </c>
      <c r="C11" s="53" t="s">
        <v>653</v>
      </c>
      <c r="D11" s="53"/>
    </row>
    <row r="12" spans="1:4">
      <c r="A12" s="53">
        <v>10</v>
      </c>
      <c r="B12" s="53" t="s">
        <v>622</v>
      </c>
      <c r="C12" s="53" t="s">
        <v>654</v>
      </c>
      <c r="D12" s="53"/>
    </row>
    <row r="13" spans="1:4">
      <c r="A13" s="53">
        <v>11</v>
      </c>
      <c r="B13" s="53" t="s">
        <v>621</v>
      </c>
      <c r="C13" s="53" t="s">
        <v>655</v>
      </c>
      <c r="D13" s="53"/>
    </row>
    <row r="14" spans="1:4">
      <c r="A14" s="53">
        <v>12</v>
      </c>
      <c r="B14" s="53" t="s">
        <v>632</v>
      </c>
      <c r="C14" s="53" t="s">
        <v>656</v>
      </c>
      <c r="D14" s="53"/>
    </row>
    <row r="15" spans="1:4">
      <c r="A15" s="53">
        <v>13</v>
      </c>
      <c r="B15" s="53" t="s">
        <v>633</v>
      </c>
      <c r="C15" s="53" t="s">
        <v>657</v>
      </c>
      <c r="D15" s="53"/>
    </row>
    <row r="16" spans="1:4">
      <c r="A16" s="53">
        <v>14</v>
      </c>
      <c r="B16" s="53" t="s">
        <v>634</v>
      </c>
      <c r="C16" s="53" t="s">
        <v>658</v>
      </c>
      <c r="D16" s="53"/>
    </row>
    <row r="17" spans="1:4">
      <c r="A17" s="53">
        <v>15</v>
      </c>
      <c r="B17" s="53" t="s">
        <v>635</v>
      </c>
      <c r="C17" s="53" t="s">
        <v>659</v>
      </c>
      <c r="D17" s="53"/>
    </row>
    <row r="18" spans="1:4">
      <c r="A18" s="53">
        <v>16</v>
      </c>
      <c r="B18" s="53" t="s">
        <v>636</v>
      </c>
      <c r="C18" s="53" t="s">
        <v>660</v>
      </c>
      <c r="D18" s="53"/>
    </row>
    <row r="19" spans="1:4">
      <c r="A19" s="53">
        <v>17</v>
      </c>
      <c r="B19" s="53" t="s">
        <v>637</v>
      </c>
      <c r="C19" s="53" t="s">
        <v>661</v>
      </c>
      <c r="D19" s="53"/>
    </row>
    <row r="20" spans="1:4">
      <c r="A20" s="53">
        <v>18</v>
      </c>
      <c r="B20" s="53" t="s">
        <v>638</v>
      </c>
      <c r="C20" s="53" t="s">
        <v>662</v>
      </c>
      <c r="D20" s="53"/>
    </row>
    <row r="21" spans="1:4">
      <c r="A21" s="53">
        <v>19</v>
      </c>
      <c r="B21" s="53" t="s">
        <v>639</v>
      </c>
      <c r="C21" s="53" t="s">
        <v>663</v>
      </c>
      <c r="D21" s="53"/>
    </row>
    <row r="22" spans="1:4">
      <c r="A22" s="53">
        <v>20</v>
      </c>
      <c r="B22" s="53" t="s">
        <v>640</v>
      </c>
      <c r="C22" s="53" t="s">
        <v>664</v>
      </c>
      <c r="D22" s="53"/>
    </row>
    <row r="23" spans="1:4">
      <c r="A23" s="53">
        <v>21</v>
      </c>
      <c r="B23" s="53" t="s">
        <v>641</v>
      </c>
      <c r="C23" s="53" t="s">
        <v>665</v>
      </c>
      <c r="D23" s="53"/>
    </row>
    <row r="24" spans="1:4">
      <c r="A24" s="53">
        <v>22</v>
      </c>
      <c r="B24" s="53" t="s">
        <v>642</v>
      </c>
      <c r="C24" s="53" t="s">
        <v>666</v>
      </c>
      <c r="D24" s="53"/>
    </row>
    <row r="25" spans="1:4">
      <c r="A25" s="53">
        <v>23</v>
      </c>
      <c r="B25" s="53" t="s">
        <v>643</v>
      </c>
      <c r="C25" s="53" t="s">
        <v>667</v>
      </c>
      <c r="D25" s="53"/>
    </row>
    <row r="26" spans="1:4">
      <c r="A26" s="53">
        <v>24</v>
      </c>
      <c r="B26" s="53" t="s">
        <v>644</v>
      </c>
      <c r="C26" s="53" t="s">
        <v>668</v>
      </c>
      <c r="D26" s="53"/>
    </row>
    <row r="27" spans="1:4">
      <c r="A27" s="53">
        <v>25</v>
      </c>
      <c r="B27" s="53" t="s">
        <v>585</v>
      </c>
      <c r="C27" s="53" t="s">
        <v>669</v>
      </c>
      <c r="D27" s="53"/>
    </row>
    <row r="28" spans="1:4">
      <c r="A28" s="56" t="s">
        <v>468</v>
      </c>
      <c r="B28" s="56" t="s">
        <v>586</v>
      </c>
      <c r="C28" s="57" t="s">
        <v>670</v>
      </c>
      <c r="D28" s="58" t="s">
        <v>581</v>
      </c>
    </row>
    <row r="29" spans="1:4">
      <c r="A29" s="56" t="s">
        <v>468</v>
      </c>
      <c r="B29" s="57" t="s">
        <v>587</v>
      </c>
      <c r="C29" s="57" t="s">
        <v>671</v>
      </c>
      <c r="D29" s="58" t="s">
        <v>581</v>
      </c>
    </row>
    <row r="30" spans="1:4">
      <c r="A30" s="53">
        <v>28</v>
      </c>
      <c r="B30" s="53" t="s">
        <v>588</v>
      </c>
      <c r="C30" s="53" t="s">
        <v>672</v>
      </c>
      <c r="D30" s="53"/>
    </row>
    <row r="31" spans="1:4">
      <c r="A31" s="53">
        <v>29</v>
      </c>
      <c r="B31" s="53" t="s">
        <v>589</v>
      </c>
      <c r="C31" s="53" t="s">
        <v>673</v>
      </c>
      <c r="D31" s="53"/>
    </row>
    <row r="32" spans="1:4">
      <c r="A32" s="53">
        <v>30</v>
      </c>
      <c r="B32" s="53" t="s">
        <v>590</v>
      </c>
      <c r="C32" s="53" t="s">
        <v>674</v>
      </c>
      <c r="D32" s="53"/>
    </row>
    <row r="33" spans="1:4">
      <c r="A33" s="53">
        <v>31</v>
      </c>
      <c r="B33" s="53" t="s">
        <v>591</v>
      </c>
      <c r="C33" s="53" t="s">
        <v>872</v>
      </c>
      <c r="D33" s="53"/>
    </row>
    <row r="34" spans="1:4">
      <c r="A34" s="53">
        <v>32</v>
      </c>
      <c r="B34" s="53" t="s">
        <v>592</v>
      </c>
      <c r="C34" s="53" t="s">
        <v>873</v>
      </c>
      <c r="D34" s="53"/>
    </row>
    <row r="35" spans="1:4">
      <c r="A35" s="53">
        <v>33</v>
      </c>
      <c r="B35" s="53" t="s">
        <v>593</v>
      </c>
      <c r="C35" s="53" t="s">
        <v>874</v>
      </c>
      <c r="D35" s="53"/>
    </row>
    <row r="36" spans="1:4">
      <c r="A36" s="53">
        <v>34</v>
      </c>
      <c r="B36" s="53" t="s">
        <v>594</v>
      </c>
      <c r="C36" s="53" t="s">
        <v>875</v>
      </c>
      <c r="D36" s="53"/>
    </row>
    <row r="37" spans="1:4">
      <c r="A37" s="53">
        <v>35</v>
      </c>
      <c r="B37" s="53" t="s">
        <v>595</v>
      </c>
      <c r="C37" s="53" t="s">
        <v>876</v>
      </c>
      <c r="D37" s="53"/>
    </row>
    <row r="38" spans="1:4">
      <c r="A38" s="53">
        <v>36</v>
      </c>
      <c r="B38" s="53" t="s">
        <v>596</v>
      </c>
      <c r="C38" s="53" t="s">
        <v>877</v>
      </c>
      <c r="D38" s="53"/>
    </row>
    <row r="39" spans="1:4">
      <c r="A39" s="53">
        <v>37</v>
      </c>
      <c r="B39" s="53" t="s">
        <v>597</v>
      </c>
      <c r="C39" s="53" t="s">
        <v>878</v>
      </c>
      <c r="D39" s="53"/>
    </row>
    <row r="40" spans="1:4">
      <c r="A40" s="53">
        <v>38</v>
      </c>
      <c r="B40" s="53" t="s">
        <v>598</v>
      </c>
      <c r="C40" s="53" t="s">
        <v>879</v>
      </c>
      <c r="D40" s="53"/>
    </row>
    <row r="41" spans="1:4">
      <c r="A41" s="53">
        <v>39</v>
      </c>
      <c r="B41" s="53" t="s">
        <v>599</v>
      </c>
      <c r="C41" s="53" t="s">
        <v>881</v>
      </c>
      <c r="D41" s="53"/>
    </row>
    <row r="42" spans="1:4">
      <c r="A42" s="53">
        <v>40</v>
      </c>
      <c r="B42" s="53" t="s">
        <v>600</v>
      </c>
      <c r="C42" s="53" t="s">
        <v>880</v>
      </c>
      <c r="D42" s="53"/>
    </row>
    <row r="43" spans="1:4">
      <c r="A43" s="53">
        <v>41</v>
      </c>
      <c r="B43" s="53" t="s">
        <v>601</v>
      </c>
      <c r="C43" s="53" t="s">
        <v>1534</v>
      </c>
      <c r="D43" s="53"/>
    </row>
    <row r="44" spans="1:4">
      <c r="A44" s="53">
        <v>42</v>
      </c>
      <c r="B44" s="53" t="s">
        <v>602</v>
      </c>
      <c r="C44" s="53" t="s">
        <v>882</v>
      </c>
      <c r="D44" s="53"/>
    </row>
    <row r="45" spans="1:4">
      <c r="A45" s="53">
        <v>43</v>
      </c>
      <c r="B45" s="53" t="s">
        <v>603</v>
      </c>
      <c r="C45" s="53" t="s">
        <v>883</v>
      </c>
      <c r="D45" s="53"/>
    </row>
    <row r="46" spans="1:4">
      <c r="A46" s="53">
        <v>44</v>
      </c>
      <c r="B46" s="53" t="s">
        <v>604</v>
      </c>
      <c r="C46" s="53" t="s">
        <v>884</v>
      </c>
      <c r="D46" s="53"/>
    </row>
    <row r="47" spans="1:4">
      <c r="A47" s="53">
        <v>45</v>
      </c>
      <c r="B47" s="53" t="s">
        <v>605</v>
      </c>
      <c r="C47" s="53" t="s">
        <v>885</v>
      </c>
      <c r="D47" s="53"/>
    </row>
    <row r="48" spans="1:4">
      <c r="A48" s="53">
        <v>46</v>
      </c>
      <c r="B48" s="53" t="s">
        <v>606</v>
      </c>
      <c r="C48" s="53" t="s">
        <v>1535</v>
      </c>
      <c r="D48" s="53"/>
    </row>
    <row r="49" spans="1:4">
      <c r="A49" s="53">
        <v>47</v>
      </c>
      <c r="B49" s="53" t="s">
        <v>607</v>
      </c>
      <c r="C49" s="53" t="s">
        <v>886</v>
      </c>
      <c r="D49" s="53"/>
    </row>
    <row r="50" spans="1:4">
      <c r="A50" s="53">
        <v>48</v>
      </c>
      <c r="B50" s="53" t="s">
        <v>608</v>
      </c>
      <c r="C50" s="53" t="s">
        <v>887</v>
      </c>
      <c r="D50" s="53"/>
    </row>
    <row r="51" spans="1:4">
      <c r="A51" s="53">
        <v>49</v>
      </c>
      <c r="B51" s="53" t="s">
        <v>609</v>
      </c>
      <c r="C51" s="53" t="s">
        <v>888</v>
      </c>
      <c r="D51" s="53"/>
    </row>
    <row r="52" spans="1:4">
      <c r="A52" s="53">
        <v>50</v>
      </c>
      <c r="B52" s="53" t="s">
        <v>610</v>
      </c>
      <c r="C52" s="53" t="s">
        <v>889</v>
      </c>
      <c r="D52" s="53"/>
    </row>
    <row r="53" spans="1:4">
      <c r="A53" s="53">
        <v>51</v>
      </c>
      <c r="B53" s="53" t="s">
        <v>611</v>
      </c>
      <c r="C53" s="53" t="s">
        <v>890</v>
      </c>
      <c r="D53" s="53"/>
    </row>
    <row r="54" spans="1:4">
      <c r="A54" s="53">
        <v>52</v>
      </c>
      <c r="B54" s="53" t="s">
        <v>612</v>
      </c>
      <c r="C54" s="53" t="s">
        <v>891</v>
      </c>
      <c r="D54" s="53"/>
    </row>
    <row r="55" spans="1:4">
      <c r="A55" s="53">
        <v>53</v>
      </c>
      <c r="B55" s="53" t="s">
        <v>613</v>
      </c>
      <c r="C55" s="53" t="s">
        <v>892</v>
      </c>
      <c r="D55" s="53"/>
    </row>
    <row r="56" spans="1:4">
      <c r="A56" s="53">
        <v>54</v>
      </c>
      <c r="B56" s="53" t="s">
        <v>614</v>
      </c>
      <c r="C56" s="53" t="s">
        <v>893</v>
      </c>
      <c r="D56" s="53"/>
    </row>
    <row r="57" spans="1:4">
      <c r="A57" s="236">
        <v>55</v>
      </c>
      <c r="B57" s="236" t="s">
        <v>615</v>
      </c>
      <c r="C57" s="237" t="s">
        <v>894</v>
      </c>
      <c r="D57" s="58"/>
    </row>
    <row r="58" spans="1:4">
      <c r="A58" s="53">
        <v>56</v>
      </c>
      <c r="B58" s="53" t="s">
        <v>616</v>
      </c>
      <c r="C58" s="53" t="s">
        <v>895</v>
      </c>
      <c r="D58" s="53"/>
    </row>
    <row r="59" spans="1:4">
      <c r="A59" s="53">
        <v>57</v>
      </c>
      <c r="B59" s="53" t="s">
        <v>617</v>
      </c>
      <c r="C59" s="53" t="s">
        <v>896</v>
      </c>
      <c r="D59" s="53"/>
    </row>
    <row r="60" spans="1:4">
      <c r="A60" s="53">
        <v>58</v>
      </c>
      <c r="B60" s="53" t="s">
        <v>618</v>
      </c>
      <c r="C60" s="53" t="s">
        <v>897</v>
      </c>
      <c r="D60" s="53"/>
    </row>
    <row r="61" spans="1:4">
      <c r="A61" s="53">
        <v>59</v>
      </c>
      <c r="B61" s="53" t="s">
        <v>619</v>
      </c>
      <c r="C61" s="53" t="s">
        <v>898</v>
      </c>
      <c r="D61" s="53"/>
    </row>
    <row r="62" spans="1:4">
      <c r="A62" s="53">
        <v>60</v>
      </c>
      <c r="B62" s="53" t="s">
        <v>620</v>
      </c>
      <c r="C62" s="53" t="s">
        <v>899</v>
      </c>
      <c r="D62" s="53"/>
    </row>
    <row r="63" spans="1:4">
      <c r="A63" s="53">
        <v>61</v>
      </c>
      <c r="B63" s="53" t="s">
        <v>645</v>
      </c>
      <c r="C63" s="53" t="s">
        <v>578</v>
      </c>
      <c r="D63" s="53"/>
    </row>
    <row r="64" spans="1:4">
      <c r="A64" s="53">
        <v>62</v>
      </c>
      <c r="B64" s="53" t="s">
        <v>527</v>
      </c>
      <c r="C64" s="53" t="s">
        <v>579</v>
      </c>
      <c r="D64" s="53"/>
    </row>
    <row r="65" spans="1:4">
      <c r="A65" s="53">
        <v>63</v>
      </c>
      <c r="B65" s="53" t="s">
        <v>528</v>
      </c>
      <c r="C65" s="53" t="s">
        <v>572</v>
      </c>
      <c r="D65" s="53"/>
    </row>
    <row r="66" spans="1:4">
      <c r="A66" s="53">
        <v>64</v>
      </c>
      <c r="B66" s="53" t="s">
        <v>529</v>
      </c>
      <c r="C66" s="53" t="s">
        <v>573</v>
      </c>
      <c r="D66" s="53"/>
    </row>
    <row r="67" spans="1:4">
      <c r="A67" s="53">
        <v>65</v>
      </c>
      <c r="B67" s="53" t="s">
        <v>530</v>
      </c>
      <c r="C67" s="53" t="s">
        <v>574</v>
      </c>
      <c r="D67" s="53"/>
    </row>
    <row r="68" spans="1:4">
      <c r="A68" s="53">
        <v>66</v>
      </c>
      <c r="B68" s="53" t="s">
        <v>531</v>
      </c>
      <c r="C68" s="53" t="s">
        <v>575</v>
      </c>
      <c r="D68" s="53"/>
    </row>
    <row r="69" spans="1:4">
      <c r="A69" s="53">
        <v>67</v>
      </c>
      <c r="B69" s="53" t="s">
        <v>532</v>
      </c>
      <c r="C69" s="53" t="s">
        <v>554</v>
      </c>
      <c r="D69" s="53"/>
    </row>
    <row r="70" spans="1:4">
      <c r="A70" s="53">
        <v>68</v>
      </c>
      <c r="B70" s="53" t="s">
        <v>533</v>
      </c>
      <c r="C70" s="53" t="s">
        <v>555</v>
      </c>
      <c r="D70" s="53"/>
    </row>
    <row r="71" spans="1:4">
      <c r="A71" s="53">
        <v>69</v>
      </c>
      <c r="B71" s="53" t="s">
        <v>534</v>
      </c>
      <c r="C71" s="53" t="s">
        <v>556</v>
      </c>
      <c r="D71" s="53"/>
    </row>
    <row r="72" spans="1:4">
      <c r="A72" s="53">
        <v>70</v>
      </c>
      <c r="B72" s="53" t="s">
        <v>535</v>
      </c>
      <c r="C72" s="53" t="s">
        <v>557</v>
      </c>
      <c r="D72" s="53"/>
    </row>
    <row r="73" spans="1:4">
      <c r="A73" s="53">
        <v>71</v>
      </c>
      <c r="B73" s="53" t="s">
        <v>536</v>
      </c>
      <c r="C73" s="53" t="s">
        <v>576</v>
      </c>
      <c r="D73" s="53"/>
    </row>
    <row r="74" spans="1:4">
      <c r="A74" s="53">
        <v>72</v>
      </c>
      <c r="B74" s="53" t="s">
        <v>537</v>
      </c>
      <c r="C74" s="53" t="s">
        <v>558</v>
      </c>
      <c r="D74" s="53"/>
    </row>
    <row r="75" spans="1:4">
      <c r="A75" s="53">
        <v>73</v>
      </c>
      <c r="B75" s="53" t="s">
        <v>538</v>
      </c>
      <c r="C75" s="53" t="s">
        <v>559</v>
      </c>
      <c r="D75" s="53"/>
    </row>
    <row r="76" spans="1:4">
      <c r="A76" s="53">
        <v>74</v>
      </c>
      <c r="B76" s="53" t="s">
        <v>539</v>
      </c>
      <c r="C76" s="53" t="s">
        <v>309</v>
      </c>
      <c r="D76" s="53"/>
    </row>
    <row r="77" spans="1:4">
      <c r="A77" s="56" t="s">
        <v>468</v>
      </c>
      <c r="B77" s="57" t="s">
        <v>540</v>
      </c>
      <c r="C77" s="57" t="s">
        <v>560</v>
      </c>
      <c r="D77" s="58" t="s">
        <v>581</v>
      </c>
    </row>
    <row r="78" spans="1:4">
      <c r="A78" s="53">
        <v>76</v>
      </c>
      <c r="B78" s="53" t="s">
        <v>541</v>
      </c>
      <c r="C78" s="53" t="s">
        <v>580</v>
      </c>
      <c r="D78" s="53"/>
    </row>
    <row r="79" spans="1:4">
      <c r="A79" s="53">
        <v>77</v>
      </c>
      <c r="B79" s="53" t="s">
        <v>542</v>
      </c>
      <c r="C79" s="53" t="s">
        <v>561</v>
      </c>
      <c r="D79" s="53"/>
    </row>
    <row r="80" spans="1:4">
      <c r="A80" s="53">
        <v>78</v>
      </c>
      <c r="B80" s="53" t="s">
        <v>543</v>
      </c>
      <c r="C80" s="53" t="s">
        <v>562</v>
      </c>
      <c r="D80" s="53"/>
    </row>
    <row r="81" spans="1:4">
      <c r="A81" s="53">
        <v>79</v>
      </c>
      <c r="B81" s="53" t="s">
        <v>544</v>
      </c>
      <c r="C81" s="53" t="s">
        <v>563</v>
      </c>
      <c r="D81" s="53"/>
    </row>
    <row r="82" spans="1:4">
      <c r="A82" s="53">
        <v>80</v>
      </c>
      <c r="B82" s="53" t="s">
        <v>545</v>
      </c>
      <c r="C82" s="53" t="s">
        <v>564</v>
      </c>
      <c r="D82" s="53"/>
    </row>
    <row r="83" spans="1:4">
      <c r="A83" s="53">
        <v>81</v>
      </c>
      <c r="B83" s="53" t="s">
        <v>546</v>
      </c>
      <c r="C83" s="53" t="s">
        <v>577</v>
      </c>
      <c r="D83" s="53"/>
    </row>
    <row r="84" spans="1:4">
      <c r="A84" s="53">
        <v>82</v>
      </c>
      <c r="B84" s="53" t="s">
        <v>547</v>
      </c>
      <c r="C84" s="53" t="s">
        <v>565</v>
      </c>
      <c r="D84" s="53"/>
    </row>
    <row r="85" spans="1:4">
      <c r="A85" s="53">
        <v>83</v>
      </c>
      <c r="B85" s="53" t="s">
        <v>548</v>
      </c>
      <c r="C85" s="53" t="s">
        <v>566</v>
      </c>
      <c r="D85" s="53"/>
    </row>
    <row r="86" spans="1:4">
      <c r="A86" s="53">
        <v>84</v>
      </c>
      <c r="B86" s="53" t="s">
        <v>549</v>
      </c>
      <c r="C86" s="53" t="s">
        <v>567</v>
      </c>
      <c r="D86" s="59"/>
    </row>
    <row r="87" spans="1:4">
      <c r="A87" s="56" t="s">
        <v>468</v>
      </c>
      <c r="B87" s="56" t="s">
        <v>550</v>
      </c>
      <c r="C87" s="57" t="s">
        <v>568</v>
      </c>
      <c r="D87" s="60" t="s">
        <v>582</v>
      </c>
    </row>
    <row r="88" spans="1:4">
      <c r="A88" s="57" t="s">
        <v>468</v>
      </c>
      <c r="B88" s="57" t="s">
        <v>551</v>
      </c>
      <c r="C88" s="57" t="s">
        <v>569</v>
      </c>
      <c r="D88" s="58" t="s">
        <v>582</v>
      </c>
    </row>
    <row r="89" spans="1:4">
      <c r="A89" s="57" t="s">
        <v>468</v>
      </c>
      <c r="B89" s="57" t="s">
        <v>552</v>
      </c>
      <c r="C89" s="57" t="s">
        <v>570</v>
      </c>
      <c r="D89" s="58" t="s">
        <v>582</v>
      </c>
    </row>
    <row r="90" spans="1:4">
      <c r="A90" s="53">
        <v>88</v>
      </c>
      <c r="B90" s="53" t="s">
        <v>553</v>
      </c>
      <c r="C90" s="53" t="s">
        <v>571</v>
      </c>
      <c r="D90" s="61"/>
    </row>
    <row r="91" spans="1:4">
      <c r="D91" s="2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26" sqref="C26"/>
    </sheetView>
  </sheetViews>
  <sheetFormatPr defaultRowHeight="16.5"/>
  <cols>
    <col min="1" max="1" width="15.75" customWidth="1"/>
    <col min="3" max="3" width="7.375" bestFit="1" customWidth="1"/>
    <col min="4" max="4" width="7.875" bestFit="1" customWidth="1"/>
    <col min="5" max="11" width="8.125" bestFit="1" customWidth="1"/>
  </cols>
  <sheetData>
    <row r="1" spans="1:9" ht="30" customHeight="1">
      <c r="A1" s="275" t="s">
        <v>698</v>
      </c>
      <c r="B1" s="275"/>
      <c r="C1" s="275"/>
      <c r="D1" s="275"/>
      <c r="E1" s="275"/>
      <c r="F1" s="275"/>
      <c r="G1" s="275"/>
      <c r="H1" s="275"/>
      <c r="I1" s="275"/>
    </row>
    <row r="2" spans="1:9">
      <c r="A2" s="273" t="s">
        <v>697</v>
      </c>
      <c r="B2" s="273"/>
      <c r="C2" s="273"/>
      <c r="D2" s="273"/>
      <c r="E2" s="273"/>
      <c r="F2" s="273"/>
      <c r="G2" s="273"/>
      <c r="H2" s="273"/>
      <c r="I2" s="273"/>
    </row>
    <row r="3" spans="1:9">
      <c r="A3" s="278" t="s">
        <v>74</v>
      </c>
      <c r="B3" s="29" t="s">
        <v>696</v>
      </c>
      <c r="C3" s="278" t="s">
        <v>695</v>
      </c>
      <c r="D3" s="278"/>
      <c r="E3" s="278"/>
      <c r="F3" s="278"/>
      <c r="G3" s="278"/>
      <c r="H3" s="278"/>
      <c r="I3" s="278"/>
    </row>
    <row r="4" spans="1:9">
      <c r="A4" s="278"/>
      <c r="B4" s="29" t="s">
        <v>1286</v>
      </c>
      <c r="C4" s="29" t="s">
        <v>1287</v>
      </c>
      <c r="D4" s="29" t="s">
        <v>1288</v>
      </c>
      <c r="E4" s="29" t="s">
        <v>1289</v>
      </c>
      <c r="F4" s="29" t="s">
        <v>1290</v>
      </c>
      <c r="G4" s="29" t="s">
        <v>1291</v>
      </c>
      <c r="H4" s="29" t="s">
        <v>1292</v>
      </c>
      <c r="I4" s="29" t="s">
        <v>1293</v>
      </c>
    </row>
    <row r="5" spans="1:9">
      <c r="A5" s="33" t="s">
        <v>80</v>
      </c>
      <c r="B5" s="74">
        <v>0.77800000000000002</v>
      </c>
      <c r="C5" s="41">
        <v>0.4</v>
      </c>
      <c r="D5" s="41">
        <v>4.0999999999999996</v>
      </c>
      <c r="E5" s="41">
        <v>24</v>
      </c>
      <c r="F5" s="41">
        <v>73.5</v>
      </c>
      <c r="G5" s="41">
        <v>44.1</v>
      </c>
      <c r="H5" s="41">
        <v>8</v>
      </c>
      <c r="I5" s="41">
        <v>0.2</v>
      </c>
    </row>
    <row r="6" spans="1:9">
      <c r="A6" s="33" t="s">
        <v>49</v>
      </c>
      <c r="B6" s="74">
        <v>0.59299999999999997</v>
      </c>
      <c r="C6" s="41">
        <v>0.2</v>
      </c>
      <c r="D6" s="41">
        <v>1.4</v>
      </c>
      <c r="E6" s="41">
        <v>9.9</v>
      </c>
      <c r="F6" s="41">
        <v>53.5</v>
      </c>
      <c r="G6" s="41">
        <v>43.4</v>
      </c>
      <c r="H6" s="41">
        <v>8.6999999999999993</v>
      </c>
      <c r="I6" s="41">
        <v>0.2</v>
      </c>
    </row>
    <row r="7" spans="1:9">
      <c r="A7" s="33" t="s">
        <v>50</v>
      </c>
      <c r="B7" s="74">
        <v>0.72299999999999998</v>
      </c>
      <c r="C7" s="41">
        <v>0.3</v>
      </c>
      <c r="D7" s="41">
        <v>3</v>
      </c>
      <c r="E7" s="41">
        <v>19.2</v>
      </c>
      <c r="F7" s="41">
        <v>70.5</v>
      </c>
      <c r="G7" s="41">
        <v>42.3</v>
      </c>
      <c r="H7" s="41">
        <v>7.6</v>
      </c>
      <c r="I7" s="41">
        <v>0.1</v>
      </c>
    </row>
    <row r="8" spans="1:9">
      <c r="A8" s="33" t="s">
        <v>51</v>
      </c>
      <c r="B8" s="74">
        <v>0.75700000000000001</v>
      </c>
      <c r="C8" s="41">
        <v>0.2</v>
      </c>
      <c r="D8" s="41">
        <v>3.3</v>
      </c>
      <c r="E8" s="41">
        <v>23.6</v>
      </c>
      <c r="F8" s="41">
        <v>75.400000000000006</v>
      </c>
      <c r="G8" s="41">
        <v>39.700000000000003</v>
      </c>
      <c r="H8" s="41">
        <v>6.9</v>
      </c>
      <c r="I8" s="41">
        <v>0.1</v>
      </c>
    </row>
    <row r="9" spans="1:9">
      <c r="A9" s="33" t="s">
        <v>52</v>
      </c>
      <c r="B9" s="74">
        <v>0.747</v>
      </c>
      <c r="C9" s="41">
        <v>0.4</v>
      </c>
      <c r="D9" s="41">
        <v>4.5</v>
      </c>
      <c r="E9" s="41">
        <v>24.3</v>
      </c>
      <c r="F9" s="41">
        <v>67.900000000000006</v>
      </c>
      <c r="G9" s="41">
        <v>43.1</v>
      </c>
      <c r="H9" s="41">
        <v>8</v>
      </c>
      <c r="I9" s="41">
        <v>0.2</v>
      </c>
    </row>
    <row r="10" spans="1:9">
      <c r="A10" s="33" t="s">
        <v>53</v>
      </c>
      <c r="B10" s="74">
        <v>0.84399999999999997</v>
      </c>
      <c r="C10" s="41">
        <v>0.4</v>
      </c>
      <c r="D10" s="41">
        <v>4.0999999999999996</v>
      </c>
      <c r="E10" s="41">
        <v>28.8</v>
      </c>
      <c r="F10" s="41">
        <v>80.599999999999994</v>
      </c>
      <c r="G10" s="41">
        <v>45.1</v>
      </c>
      <c r="H10" s="41">
        <v>7.4</v>
      </c>
      <c r="I10" s="41">
        <v>0.2</v>
      </c>
    </row>
    <row r="11" spans="1:9">
      <c r="A11" s="33" t="s">
        <v>54</v>
      </c>
      <c r="B11" s="74">
        <v>0.84199999999999997</v>
      </c>
      <c r="C11" s="41">
        <v>0.3</v>
      </c>
      <c r="D11" s="41">
        <v>5</v>
      </c>
      <c r="E11" s="41">
        <v>26.8</v>
      </c>
      <c r="F11" s="41">
        <v>78.5</v>
      </c>
      <c r="G11" s="41">
        <v>47.4</v>
      </c>
      <c r="H11" s="41">
        <v>8.3000000000000007</v>
      </c>
      <c r="I11" s="41">
        <v>0.2</v>
      </c>
    </row>
    <row r="12" spans="1:9">
      <c r="A12" s="33" t="s">
        <v>55</v>
      </c>
      <c r="B12" s="74">
        <v>0.84799999999999998</v>
      </c>
      <c r="C12" s="41">
        <v>0.6</v>
      </c>
      <c r="D12" s="41">
        <v>4.4000000000000004</v>
      </c>
      <c r="E12" s="41">
        <v>31.6</v>
      </c>
      <c r="F12" s="41">
        <v>87.5</v>
      </c>
      <c r="G12" s="41">
        <v>37.5</v>
      </c>
      <c r="H12" s="41">
        <v>6.5</v>
      </c>
      <c r="I12" s="41">
        <v>0.1</v>
      </c>
    </row>
    <row r="13" spans="1:9">
      <c r="A13" s="33" t="s">
        <v>56</v>
      </c>
      <c r="B13" s="74">
        <v>1.121</v>
      </c>
      <c r="C13" s="41">
        <v>0.4</v>
      </c>
      <c r="D13" s="41">
        <v>6.1</v>
      </c>
      <c r="E13" s="41">
        <v>40.5</v>
      </c>
      <c r="F13" s="41">
        <v>112.6</v>
      </c>
      <c r="G13" s="41">
        <v>55.7</v>
      </c>
      <c r="H13" s="41">
        <v>9.3000000000000007</v>
      </c>
      <c r="I13" s="41">
        <v>0.1</v>
      </c>
    </row>
    <row r="14" spans="1:9">
      <c r="A14" s="33" t="s">
        <v>57</v>
      </c>
      <c r="B14" s="74">
        <v>0.83899999999999997</v>
      </c>
      <c r="C14" s="41">
        <v>0.3</v>
      </c>
      <c r="D14" s="41">
        <v>4</v>
      </c>
      <c r="E14" s="41">
        <v>25.7</v>
      </c>
      <c r="F14" s="41">
        <v>80</v>
      </c>
      <c r="G14" s="41">
        <v>47.8</v>
      </c>
      <c r="H14" s="41">
        <v>8.6999999999999993</v>
      </c>
      <c r="I14" s="41">
        <v>0.2</v>
      </c>
    </row>
    <row r="15" spans="1:9">
      <c r="A15" s="33" t="s">
        <v>81</v>
      </c>
      <c r="B15" s="74">
        <v>0.96799999999999997</v>
      </c>
      <c r="C15" s="41">
        <v>0.6</v>
      </c>
      <c r="D15" s="41">
        <v>8.1999999999999993</v>
      </c>
      <c r="E15" s="41">
        <v>43.1</v>
      </c>
      <c r="F15" s="41">
        <v>86.8</v>
      </c>
      <c r="G15" s="41">
        <v>44.8</v>
      </c>
      <c r="H15" s="41">
        <v>8.4</v>
      </c>
      <c r="I15" s="41">
        <v>0.2</v>
      </c>
    </row>
    <row r="16" spans="1:9">
      <c r="A16" s="33" t="s">
        <v>58</v>
      </c>
      <c r="B16" s="74">
        <v>0.871</v>
      </c>
      <c r="C16" s="41">
        <v>0.5</v>
      </c>
      <c r="D16" s="41">
        <v>7.5</v>
      </c>
      <c r="E16" s="41">
        <v>37.9</v>
      </c>
      <c r="F16" s="41">
        <v>81.599999999999994</v>
      </c>
      <c r="G16" s="41">
        <v>38.9</v>
      </c>
      <c r="H16" s="41">
        <v>6.2</v>
      </c>
      <c r="I16" s="41">
        <v>0.2</v>
      </c>
    </row>
    <row r="17" spans="1:9">
      <c r="A17" s="33" t="s">
        <v>59</v>
      </c>
      <c r="B17" s="74">
        <v>0.90900000000000003</v>
      </c>
      <c r="C17" s="41">
        <v>0.5</v>
      </c>
      <c r="D17" s="41">
        <v>7.6</v>
      </c>
      <c r="E17" s="41">
        <v>41.9</v>
      </c>
      <c r="F17" s="41">
        <v>83.7</v>
      </c>
      <c r="G17" s="41">
        <v>40.1</v>
      </c>
      <c r="H17" s="41">
        <v>6.9</v>
      </c>
      <c r="I17" s="41">
        <v>0.2</v>
      </c>
    </row>
    <row r="18" spans="1:9">
      <c r="A18" s="33" t="s">
        <v>60</v>
      </c>
      <c r="B18" s="74">
        <v>0.81699999999999995</v>
      </c>
      <c r="C18" s="41">
        <v>0.6</v>
      </c>
      <c r="D18" s="41">
        <v>5.8</v>
      </c>
      <c r="E18" s="41">
        <v>30.6</v>
      </c>
      <c r="F18" s="41">
        <v>77.400000000000006</v>
      </c>
      <c r="G18" s="41">
        <v>40.200000000000003</v>
      </c>
      <c r="H18" s="41">
        <v>6.8</v>
      </c>
      <c r="I18" s="41">
        <v>0.2</v>
      </c>
    </row>
    <row r="19" spans="1:9">
      <c r="A19" s="35" t="s">
        <v>30</v>
      </c>
      <c r="B19" s="75">
        <v>0.96899999999999997</v>
      </c>
      <c r="C19" s="42">
        <v>0.5</v>
      </c>
      <c r="D19" s="42">
        <v>8.1</v>
      </c>
      <c r="E19" s="42">
        <v>40.5</v>
      </c>
      <c r="F19" s="42">
        <v>88.2</v>
      </c>
      <c r="G19" s="42">
        <v>45.8</v>
      </c>
      <c r="H19" s="42">
        <v>8.1999999999999993</v>
      </c>
      <c r="I19" s="42">
        <v>0.2</v>
      </c>
    </row>
    <row r="20" spans="1:9">
      <c r="A20" s="33" t="s">
        <v>61</v>
      </c>
      <c r="B20" s="74">
        <v>0.93</v>
      </c>
      <c r="C20" s="41">
        <v>0.5</v>
      </c>
      <c r="D20" s="41">
        <v>6.3</v>
      </c>
      <c r="E20" s="41">
        <v>38.200000000000003</v>
      </c>
      <c r="F20" s="41">
        <v>89</v>
      </c>
      <c r="G20" s="41">
        <v>42.5</v>
      </c>
      <c r="H20" s="41">
        <v>7.7</v>
      </c>
      <c r="I20" s="41">
        <v>0.2</v>
      </c>
    </row>
    <row r="21" spans="1:9">
      <c r="A21" s="33" t="s">
        <v>62</v>
      </c>
      <c r="B21" s="74">
        <v>0.83799999999999997</v>
      </c>
      <c r="C21" s="41">
        <v>0.4</v>
      </c>
      <c r="D21" s="41">
        <v>5.3</v>
      </c>
      <c r="E21" s="41">
        <v>33.200000000000003</v>
      </c>
      <c r="F21" s="41">
        <v>82.3</v>
      </c>
      <c r="G21" s="41">
        <v>38</v>
      </c>
      <c r="H21" s="41">
        <v>6.5</v>
      </c>
      <c r="I21" s="41">
        <v>0.1</v>
      </c>
    </row>
    <row r="22" spans="1:9">
      <c r="A22" s="33" t="s">
        <v>63</v>
      </c>
      <c r="B22" s="74">
        <v>0.91900000000000004</v>
      </c>
      <c r="C22" s="41">
        <v>0.6</v>
      </c>
      <c r="D22" s="41">
        <v>5.6</v>
      </c>
      <c r="E22" s="41">
        <v>34.200000000000003</v>
      </c>
      <c r="F22" s="41">
        <v>82.5</v>
      </c>
      <c r="G22" s="41">
        <v>49</v>
      </c>
      <c r="H22" s="41">
        <v>10</v>
      </c>
      <c r="I22" s="41">
        <v>0.2</v>
      </c>
    </row>
    <row r="23" spans="1:9">
      <c r="A23" s="282" t="s">
        <v>694</v>
      </c>
      <c r="B23" s="282"/>
      <c r="C23" s="282"/>
      <c r="D23" s="282"/>
      <c r="E23" s="282"/>
      <c r="F23" s="282"/>
      <c r="G23" s="282"/>
      <c r="H23" s="282"/>
      <c r="I23" s="282"/>
    </row>
  </sheetData>
  <mergeCells count="5">
    <mergeCell ref="A2:I2"/>
    <mergeCell ref="A3:A4"/>
    <mergeCell ref="C3:I3"/>
    <mergeCell ref="A23:I23"/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O30" sqref="O30"/>
    </sheetView>
  </sheetViews>
  <sheetFormatPr defaultRowHeight="16.5"/>
  <sheetData>
    <row r="1" spans="1:7" ht="26.25">
      <c r="A1" s="283" t="s">
        <v>699</v>
      </c>
      <c r="B1" s="283"/>
      <c r="C1" s="283"/>
      <c r="D1" s="283"/>
      <c r="E1" s="283"/>
      <c r="F1" s="283"/>
      <c r="G1" s="283"/>
    </row>
    <row r="2" spans="1:7">
      <c r="A2" s="273" t="s">
        <v>444</v>
      </c>
      <c r="B2" s="273"/>
      <c r="C2" s="273"/>
      <c r="D2" s="273"/>
      <c r="E2" s="273"/>
      <c r="F2" s="273"/>
      <c r="G2" s="273"/>
    </row>
    <row r="3" spans="1:7">
      <c r="A3" s="29" t="s">
        <v>64</v>
      </c>
      <c r="B3" s="29">
        <v>2017</v>
      </c>
      <c r="C3" s="29">
        <v>2018</v>
      </c>
      <c r="D3" s="29">
        <v>2019</v>
      </c>
      <c r="E3" s="29">
        <v>2020</v>
      </c>
      <c r="F3" s="29">
        <v>2021</v>
      </c>
      <c r="G3" s="29">
        <v>2022</v>
      </c>
    </row>
    <row r="4" spans="1:7">
      <c r="A4" s="33" t="s">
        <v>30</v>
      </c>
      <c r="B4" s="230">
        <v>1.325</v>
      </c>
      <c r="C4" s="230">
        <v>1.24</v>
      </c>
      <c r="D4" s="230">
        <v>1.234</v>
      </c>
      <c r="E4" s="230">
        <v>1.145</v>
      </c>
      <c r="F4" s="230">
        <v>1.0169999999999999</v>
      </c>
      <c r="G4" s="231">
        <v>0.96899999999999997</v>
      </c>
    </row>
    <row r="5" spans="1:7">
      <c r="A5" s="33" t="s">
        <v>32</v>
      </c>
      <c r="B5" s="230">
        <v>1.038</v>
      </c>
      <c r="C5" s="230">
        <v>0.99199999999999999</v>
      </c>
      <c r="D5" s="230">
        <v>0.94799999999999995</v>
      </c>
      <c r="E5" s="230">
        <v>0.80100000000000005</v>
      </c>
      <c r="F5" s="230">
        <v>0.7</v>
      </c>
      <c r="G5" s="231">
        <v>0.73699999999999999</v>
      </c>
    </row>
    <row r="6" spans="1:7">
      <c r="A6" s="33" t="s">
        <v>33</v>
      </c>
      <c r="B6" s="230">
        <v>1.3340000000000001</v>
      </c>
      <c r="C6" s="230">
        <v>1.1919999999999999</v>
      </c>
      <c r="D6" s="230">
        <v>1.1080000000000001</v>
      </c>
      <c r="E6" s="230">
        <v>1.0669999999999999</v>
      </c>
      <c r="F6" s="230">
        <v>1.0089999999999999</v>
      </c>
      <c r="G6" s="231">
        <v>0.95199999999999996</v>
      </c>
    </row>
    <row r="7" spans="1:7">
      <c r="A7" s="33" t="s">
        <v>34</v>
      </c>
      <c r="B7" s="230">
        <v>1.18</v>
      </c>
      <c r="C7" s="230">
        <v>1.1080000000000001</v>
      </c>
      <c r="D7" s="230">
        <v>1.1599999999999999</v>
      </c>
      <c r="E7" s="230">
        <v>1.0409999999999999</v>
      </c>
      <c r="F7" s="230">
        <v>1</v>
      </c>
      <c r="G7" s="231">
        <v>0.97099999999999997</v>
      </c>
    </row>
    <row r="8" spans="1:7">
      <c r="A8" s="33" t="s">
        <v>35</v>
      </c>
      <c r="B8" s="230">
        <v>1.504</v>
      </c>
      <c r="C8" s="230">
        <v>1.36</v>
      </c>
      <c r="D8" s="230">
        <v>1.25</v>
      </c>
      <c r="E8" s="230">
        <v>1.109</v>
      </c>
      <c r="F8" s="230">
        <v>1.054</v>
      </c>
      <c r="G8" s="231">
        <v>1.0269999999999999</v>
      </c>
    </row>
    <row r="9" spans="1:7">
      <c r="A9" s="33" t="s">
        <v>36</v>
      </c>
      <c r="B9" s="230">
        <v>1.45</v>
      </c>
      <c r="C9" s="230">
        <v>1.333</v>
      </c>
      <c r="D9" s="230">
        <v>1.272</v>
      </c>
      <c r="E9" s="230">
        <v>1.232</v>
      </c>
      <c r="F9" s="230">
        <v>1.111</v>
      </c>
      <c r="G9" s="231">
        <v>1.0609999999999999</v>
      </c>
    </row>
    <row r="10" spans="1:7">
      <c r="A10" s="33" t="s">
        <v>37</v>
      </c>
      <c r="B10" s="230">
        <v>1.423</v>
      </c>
      <c r="C10" s="230">
        <v>1.3839999999999999</v>
      </c>
      <c r="D10" s="230">
        <v>1.268</v>
      </c>
      <c r="E10" s="230">
        <v>1.3320000000000001</v>
      </c>
      <c r="F10" s="230">
        <v>0.90300000000000002</v>
      </c>
      <c r="G10" s="231">
        <v>0.85499999999999998</v>
      </c>
    </row>
    <row r="11" spans="1:7">
      <c r="A11" s="33" t="s">
        <v>38</v>
      </c>
      <c r="B11" s="230">
        <v>1.1439999999999999</v>
      </c>
      <c r="C11" s="230">
        <v>1.3360000000000001</v>
      </c>
      <c r="D11" s="230">
        <v>1</v>
      </c>
      <c r="E11" s="230">
        <v>0.81100000000000005</v>
      </c>
      <c r="F11" s="230">
        <v>0.54400000000000004</v>
      </c>
      <c r="G11" s="231">
        <v>0.53500000000000003</v>
      </c>
    </row>
    <row r="12" spans="1:7">
      <c r="A12" s="33" t="s">
        <v>24</v>
      </c>
      <c r="B12" s="230">
        <v>1.2470000000000001</v>
      </c>
      <c r="C12" s="230">
        <v>0.74</v>
      </c>
      <c r="D12" s="230">
        <v>1.1359999999999999</v>
      </c>
      <c r="E12" s="230">
        <v>1.0469999999999999</v>
      </c>
      <c r="F12" s="230">
        <v>1.1379999999999999</v>
      </c>
      <c r="G12" s="231">
        <v>0.94199999999999995</v>
      </c>
    </row>
    <row r="13" spans="1:7">
      <c r="A13" s="33" t="s">
        <v>39</v>
      </c>
      <c r="B13" s="230">
        <v>1.153</v>
      </c>
      <c r="C13" s="230">
        <v>1.1679999999999999</v>
      </c>
      <c r="D13" s="230">
        <v>1.4379999999999999</v>
      </c>
      <c r="E13" s="230">
        <v>1.4590000000000001</v>
      </c>
      <c r="F13" s="230">
        <v>1.2450000000000001</v>
      </c>
      <c r="G13" s="231">
        <v>1.095</v>
      </c>
    </row>
    <row r="14" spans="1:7">
      <c r="A14" s="33" t="s">
        <v>26</v>
      </c>
      <c r="B14" s="230">
        <v>1.478</v>
      </c>
      <c r="C14" s="230">
        <v>1.1950000000000001</v>
      </c>
      <c r="D14" s="230">
        <v>1.159</v>
      </c>
      <c r="E14" s="230">
        <v>1.0569999999999999</v>
      </c>
      <c r="F14" s="230">
        <v>0.81399999999999995</v>
      </c>
      <c r="G14" s="231">
        <v>0.79300000000000004</v>
      </c>
    </row>
    <row r="15" spans="1:7">
      <c r="A15" s="33" t="s">
        <v>40</v>
      </c>
      <c r="B15" s="230">
        <v>1.0720000000000001</v>
      </c>
      <c r="C15" s="230">
        <v>0.99</v>
      </c>
      <c r="D15" s="230">
        <v>1.107</v>
      </c>
      <c r="E15" s="230">
        <v>1.091</v>
      </c>
      <c r="F15" s="230">
        <v>0.80800000000000005</v>
      </c>
      <c r="G15" s="231">
        <v>0.73899999999999999</v>
      </c>
    </row>
    <row r="16" spans="1:7">
      <c r="A16" s="33" t="s">
        <v>5</v>
      </c>
      <c r="B16" s="230">
        <v>1.1120000000000001</v>
      </c>
      <c r="C16" s="230">
        <v>1.248</v>
      </c>
      <c r="D16" s="230">
        <v>1.51</v>
      </c>
      <c r="E16" s="230">
        <v>1.774</v>
      </c>
      <c r="F16" s="230">
        <v>1.337</v>
      </c>
      <c r="G16" s="231">
        <v>1.1479999999999999</v>
      </c>
    </row>
    <row r="17" spans="1:7">
      <c r="A17" s="33" t="s">
        <v>41</v>
      </c>
      <c r="B17" s="230">
        <v>1.5269999999999999</v>
      </c>
      <c r="C17" s="230">
        <v>1.4119999999999999</v>
      </c>
      <c r="D17" s="230">
        <v>1.429</v>
      </c>
      <c r="E17" s="230">
        <v>1.0629999999999999</v>
      </c>
      <c r="F17" s="230">
        <v>0.90700000000000003</v>
      </c>
      <c r="G17" s="231">
        <v>0.88800000000000001</v>
      </c>
    </row>
    <row r="18" spans="1:7">
      <c r="A18" s="33" t="s">
        <v>42</v>
      </c>
      <c r="B18" s="230">
        <v>2.0990000000000002</v>
      </c>
      <c r="C18" s="230">
        <v>1.8859999999999999</v>
      </c>
      <c r="D18" s="230">
        <v>1.893</v>
      </c>
      <c r="E18" s="230">
        <v>1.6679999999999999</v>
      </c>
      <c r="F18" s="230">
        <v>1.361</v>
      </c>
      <c r="G18" s="231">
        <v>1.042</v>
      </c>
    </row>
    <row r="19" spans="1:7">
      <c r="A19" s="33" t="s">
        <v>43</v>
      </c>
      <c r="B19" s="230">
        <v>1.7769999999999999</v>
      </c>
      <c r="C19" s="230">
        <v>1.5940000000000001</v>
      </c>
      <c r="D19" s="230">
        <v>1.542</v>
      </c>
      <c r="E19" s="230">
        <v>1.375</v>
      </c>
      <c r="F19" s="230">
        <v>1.161</v>
      </c>
      <c r="G19" s="231">
        <v>0.94599999999999995</v>
      </c>
    </row>
    <row r="20" spans="1:7">
      <c r="A20" s="33" t="s">
        <v>44</v>
      </c>
      <c r="B20" s="230">
        <v>1.1779999999999999</v>
      </c>
      <c r="C20" s="230">
        <v>1.054</v>
      </c>
      <c r="D20" s="230">
        <v>1.038</v>
      </c>
      <c r="E20" s="230">
        <v>1.012</v>
      </c>
      <c r="F20" s="230">
        <v>0.96699999999999997</v>
      </c>
      <c r="G20" s="231">
        <v>1.01</v>
      </c>
    </row>
    <row r="21" spans="1:7">
      <c r="A21" s="33" t="s">
        <v>45</v>
      </c>
      <c r="B21" s="230">
        <v>1.371</v>
      </c>
      <c r="C21" s="230">
        <v>1.2889999999999999</v>
      </c>
      <c r="D21" s="230">
        <v>1.181</v>
      </c>
      <c r="E21" s="230">
        <v>1.345</v>
      </c>
      <c r="F21" s="230">
        <v>0.92400000000000004</v>
      </c>
      <c r="G21" s="231">
        <v>0.88100000000000001</v>
      </c>
    </row>
    <row r="22" spans="1:7">
      <c r="A22" s="33" t="s">
        <v>46</v>
      </c>
      <c r="B22" s="230">
        <v>1.544</v>
      </c>
      <c r="C22" s="230">
        <v>1.8160000000000001</v>
      </c>
      <c r="D22" s="230">
        <v>2.5379999999999998</v>
      </c>
      <c r="E22" s="230">
        <v>2.4550000000000001</v>
      </c>
      <c r="F22" s="230">
        <v>1.869</v>
      </c>
      <c r="G22" s="231">
        <v>1.8029999999999999</v>
      </c>
    </row>
    <row r="23" spans="1:7">
      <c r="A23" s="33" t="s">
        <v>47</v>
      </c>
      <c r="B23" s="230">
        <v>1.641</v>
      </c>
      <c r="C23" s="230">
        <v>1.778</v>
      </c>
      <c r="D23" s="230">
        <v>1.429</v>
      </c>
      <c r="E23" s="230">
        <v>1.5089999999999999</v>
      </c>
      <c r="F23" s="230">
        <v>0.95299999999999996</v>
      </c>
      <c r="G23" s="231">
        <v>0.82699999999999996</v>
      </c>
    </row>
    <row r="24" spans="1:7">
      <c r="A24" s="33" t="s">
        <v>48</v>
      </c>
      <c r="B24" s="230">
        <v>1.6339999999999999</v>
      </c>
      <c r="C24" s="230">
        <v>1.6160000000000001</v>
      </c>
      <c r="D24" s="230">
        <v>1.5669999999999999</v>
      </c>
      <c r="E24" s="230">
        <v>1.4390000000000001</v>
      </c>
      <c r="F24" s="230">
        <v>1.2949999999999999</v>
      </c>
      <c r="G24" s="231">
        <v>1.129</v>
      </c>
    </row>
    <row r="25" spans="1:7">
      <c r="A25" s="33" t="s">
        <v>29</v>
      </c>
      <c r="B25" s="230">
        <v>1.5329999999999999</v>
      </c>
      <c r="C25" s="230">
        <v>1.2170000000000001</v>
      </c>
      <c r="D25" s="230">
        <v>1.5289999999999999</v>
      </c>
      <c r="E25" s="230">
        <v>1.073</v>
      </c>
      <c r="F25" s="230">
        <v>1.2729999999999999</v>
      </c>
      <c r="G25" s="231">
        <v>1.101</v>
      </c>
    </row>
    <row r="26" spans="1:7">
      <c r="A26" s="33" t="s">
        <v>4</v>
      </c>
      <c r="B26" s="230">
        <v>1.595</v>
      </c>
      <c r="C26" s="230">
        <v>1.593</v>
      </c>
      <c r="D26" s="230">
        <v>1.4370000000000001</v>
      </c>
      <c r="E26" s="230">
        <v>1.3380000000000001</v>
      </c>
      <c r="F26" s="230">
        <v>1.5009999999999999</v>
      </c>
      <c r="G26" s="231">
        <v>1.298</v>
      </c>
    </row>
    <row r="27" spans="1:7" ht="16.5" customHeight="1">
      <c r="A27" s="284" t="s">
        <v>694</v>
      </c>
      <c r="B27" s="285"/>
      <c r="C27" s="285"/>
      <c r="D27" s="285"/>
      <c r="E27" s="285"/>
      <c r="F27" s="285"/>
      <c r="G27" s="286"/>
    </row>
  </sheetData>
  <mergeCells count="3">
    <mergeCell ref="A1:G1"/>
    <mergeCell ref="A2:G2"/>
    <mergeCell ref="A27:G27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N24" sqref="N24"/>
    </sheetView>
  </sheetViews>
  <sheetFormatPr defaultRowHeight="16.5"/>
  <cols>
    <col min="2" max="2" width="10.5" bestFit="1" customWidth="1"/>
    <col min="3" max="3" width="13.375" customWidth="1"/>
    <col min="4" max="4" width="18.75" customWidth="1"/>
  </cols>
  <sheetData>
    <row r="1" spans="1:4" ht="26.25" customHeight="1">
      <c r="A1" s="287" t="s">
        <v>702</v>
      </c>
      <c r="B1" s="287"/>
      <c r="C1" s="287"/>
      <c r="D1" s="287"/>
    </row>
    <row r="2" spans="1:4">
      <c r="A2" s="273" t="s">
        <v>87</v>
      </c>
      <c r="B2" s="273"/>
      <c r="C2" s="273"/>
      <c r="D2" s="273"/>
    </row>
    <row r="3" spans="1:4">
      <c r="A3" s="24" t="s">
        <v>74</v>
      </c>
      <c r="B3" s="24" t="s">
        <v>701</v>
      </c>
      <c r="C3" s="24" t="s">
        <v>1294</v>
      </c>
      <c r="D3" s="24" t="s">
        <v>700</v>
      </c>
    </row>
    <row r="4" spans="1:4">
      <c r="A4" s="225" t="s">
        <v>30</v>
      </c>
      <c r="B4" s="226">
        <v>1804217</v>
      </c>
      <c r="C4" s="226">
        <v>470874</v>
      </c>
      <c r="D4" s="222">
        <f t="shared" ref="D4:D26" si="0">C4/B4*100</f>
        <v>26.098523625484077</v>
      </c>
    </row>
    <row r="5" spans="1:4">
      <c r="A5" s="225" t="s">
        <v>32</v>
      </c>
      <c r="B5" s="226">
        <v>214156</v>
      </c>
      <c r="C5" s="226">
        <v>42446</v>
      </c>
      <c r="D5" s="222">
        <f t="shared" si="0"/>
        <v>19.820131119370927</v>
      </c>
    </row>
    <row r="6" spans="1:4">
      <c r="A6" s="225" t="s">
        <v>33</v>
      </c>
      <c r="B6" s="226">
        <v>271696</v>
      </c>
      <c r="C6" s="226">
        <v>61135</v>
      </c>
      <c r="D6" s="222">
        <f t="shared" si="0"/>
        <v>22.501251398621989</v>
      </c>
    </row>
    <row r="7" spans="1:4">
      <c r="A7" s="225" t="s">
        <v>34</v>
      </c>
      <c r="B7" s="226">
        <v>278137</v>
      </c>
      <c r="C7" s="226">
        <v>50517</v>
      </c>
      <c r="D7" s="222">
        <f t="shared" si="0"/>
        <v>18.162632084188726</v>
      </c>
    </row>
    <row r="8" spans="1:4">
      <c r="A8" s="225" t="s">
        <v>35</v>
      </c>
      <c r="B8" s="226">
        <v>117377</v>
      </c>
      <c r="C8" s="226">
        <v>28254</v>
      </c>
      <c r="D8" s="222">
        <f t="shared" si="0"/>
        <v>24.071155337076259</v>
      </c>
    </row>
    <row r="9" spans="1:4">
      <c r="A9" s="225" t="s">
        <v>36</v>
      </c>
      <c r="B9" s="226">
        <v>152666</v>
      </c>
      <c r="C9" s="226">
        <v>23650</v>
      </c>
      <c r="D9" s="222">
        <f t="shared" si="0"/>
        <v>15.491334023292676</v>
      </c>
    </row>
    <row r="10" spans="1:4">
      <c r="A10" s="225" t="s">
        <v>37</v>
      </c>
      <c r="B10" s="226">
        <v>45373</v>
      </c>
      <c r="C10" s="226">
        <v>15373</v>
      </c>
      <c r="D10" s="222">
        <f t="shared" si="0"/>
        <v>33.881383201463429</v>
      </c>
    </row>
    <row r="11" spans="1:4">
      <c r="A11" s="225" t="s">
        <v>38</v>
      </c>
      <c r="B11" s="226">
        <v>26905</v>
      </c>
      <c r="C11" s="226">
        <v>10576</v>
      </c>
      <c r="D11" s="222">
        <f t="shared" si="0"/>
        <v>39.308678684259426</v>
      </c>
    </row>
    <row r="12" spans="1:4">
      <c r="A12" s="225" t="s">
        <v>24</v>
      </c>
      <c r="B12" s="226">
        <v>24314</v>
      </c>
      <c r="C12" s="226">
        <v>9246</v>
      </c>
      <c r="D12" s="222">
        <f t="shared" si="0"/>
        <v>38.027473883359377</v>
      </c>
    </row>
    <row r="13" spans="1:4">
      <c r="A13" s="225" t="s">
        <v>39</v>
      </c>
      <c r="B13" s="226">
        <v>61113</v>
      </c>
      <c r="C13" s="226">
        <v>27061</v>
      </c>
      <c r="D13" s="222">
        <f t="shared" si="0"/>
        <v>44.280267700816523</v>
      </c>
    </row>
    <row r="14" spans="1:4">
      <c r="A14" s="225" t="s">
        <v>26</v>
      </c>
      <c r="B14" s="226">
        <v>37686</v>
      </c>
      <c r="C14" s="226">
        <v>15952</v>
      </c>
      <c r="D14" s="222">
        <f t="shared" si="0"/>
        <v>42.328716234145311</v>
      </c>
    </row>
    <row r="15" spans="1:4">
      <c r="A15" s="225" t="s">
        <v>40</v>
      </c>
      <c r="B15" s="226">
        <v>61254</v>
      </c>
      <c r="C15" s="226">
        <v>18185</v>
      </c>
      <c r="D15" s="222">
        <f t="shared" si="0"/>
        <v>29.68785711953505</v>
      </c>
    </row>
    <row r="16" spans="1:4">
      <c r="A16" s="225" t="s">
        <v>5</v>
      </c>
      <c r="B16" s="226">
        <v>35046</v>
      </c>
      <c r="C16" s="226">
        <v>13264</v>
      </c>
      <c r="D16" s="222">
        <f t="shared" si="0"/>
        <v>37.847400559264969</v>
      </c>
    </row>
    <row r="17" spans="1:4">
      <c r="A17" s="225" t="s">
        <v>41</v>
      </c>
      <c r="B17" s="226">
        <v>32722</v>
      </c>
      <c r="C17" s="226">
        <v>12505</v>
      </c>
      <c r="D17" s="222">
        <f t="shared" si="0"/>
        <v>38.215879224986246</v>
      </c>
    </row>
    <row r="18" spans="1:4">
      <c r="A18" s="225" t="s">
        <v>42</v>
      </c>
      <c r="B18" s="226">
        <v>64575</v>
      </c>
      <c r="C18" s="226">
        <v>23293</v>
      </c>
      <c r="D18" s="222">
        <f t="shared" si="0"/>
        <v>36.07123499806427</v>
      </c>
    </row>
    <row r="19" spans="1:4">
      <c r="A19" s="225" t="s">
        <v>43</v>
      </c>
      <c r="B19" s="226">
        <v>52350</v>
      </c>
      <c r="C19" s="226">
        <v>15298</v>
      </c>
      <c r="D19" s="222">
        <f t="shared" si="0"/>
        <v>29.222540592168102</v>
      </c>
    </row>
    <row r="20" spans="1:4">
      <c r="A20" s="225" t="s">
        <v>44</v>
      </c>
      <c r="B20" s="226">
        <v>90296</v>
      </c>
      <c r="C20" s="226">
        <v>19000</v>
      </c>
      <c r="D20" s="222">
        <f t="shared" si="0"/>
        <v>21.041906618233366</v>
      </c>
    </row>
    <row r="21" spans="1:4">
      <c r="A21" s="225" t="s">
        <v>45</v>
      </c>
      <c r="B21" s="226">
        <v>30601</v>
      </c>
      <c r="C21" s="226">
        <v>12326</v>
      </c>
      <c r="D21" s="222">
        <f t="shared" si="0"/>
        <v>40.279729420607168</v>
      </c>
    </row>
    <row r="22" spans="1:4">
      <c r="A22" s="225" t="s">
        <v>46</v>
      </c>
      <c r="B22" s="226">
        <v>51750</v>
      </c>
      <c r="C22" s="226">
        <v>16281</v>
      </c>
      <c r="D22" s="222">
        <f t="shared" si="0"/>
        <v>31.460869565217394</v>
      </c>
    </row>
    <row r="23" spans="1:4">
      <c r="A23" s="225" t="s">
        <v>47</v>
      </c>
      <c r="B23" s="226">
        <v>42543</v>
      </c>
      <c r="C23" s="226">
        <v>14143</v>
      </c>
      <c r="D23" s="222">
        <f t="shared" si="0"/>
        <v>33.244011940859835</v>
      </c>
    </row>
    <row r="24" spans="1:4">
      <c r="A24" s="225" t="s">
        <v>48</v>
      </c>
      <c r="B24" s="226">
        <v>46641</v>
      </c>
      <c r="C24" s="226">
        <v>16776</v>
      </c>
      <c r="D24" s="222">
        <f t="shared" si="0"/>
        <v>35.968354023284235</v>
      </c>
    </row>
    <row r="25" spans="1:4">
      <c r="A25" s="225" t="s">
        <v>29</v>
      </c>
      <c r="B25" s="226">
        <v>28979</v>
      </c>
      <c r="C25" s="226">
        <v>10679</v>
      </c>
      <c r="D25" s="222">
        <f t="shared" si="0"/>
        <v>36.850823009765691</v>
      </c>
    </row>
    <row r="26" spans="1:4">
      <c r="A26" s="225" t="s">
        <v>4</v>
      </c>
      <c r="B26" s="226">
        <v>38037</v>
      </c>
      <c r="C26" s="226">
        <v>14914</v>
      </c>
      <c r="D26" s="222">
        <f t="shared" si="0"/>
        <v>39.209191050818937</v>
      </c>
    </row>
    <row r="27" spans="1:4" ht="22.5" customHeight="1">
      <c r="A27" s="274" t="s">
        <v>1516</v>
      </c>
      <c r="B27" s="274"/>
      <c r="C27" s="274"/>
      <c r="D27" s="274"/>
    </row>
  </sheetData>
  <mergeCells count="3">
    <mergeCell ref="A2:D2"/>
    <mergeCell ref="A27:D27"/>
    <mergeCell ref="A1:D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31" sqref="H31"/>
    </sheetView>
  </sheetViews>
  <sheetFormatPr defaultRowHeight="16.5"/>
  <cols>
    <col min="1" max="1" width="8.5" bestFit="1" customWidth="1"/>
    <col min="2" max="2" width="8.625" customWidth="1"/>
    <col min="3" max="3" width="14.125" customWidth="1"/>
    <col min="4" max="4" width="12.5" customWidth="1"/>
    <col min="6" max="6" width="11.875" customWidth="1"/>
    <col min="7" max="7" width="10.875" customWidth="1"/>
    <col min="9" max="9" width="11.875" customWidth="1"/>
    <col min="10" max="10" width="11.5" customWidth="1"/>
    <col min="12" max="12" width="11" customWidth="1"/>
    <col min="13" max="13" width="13.375" customWidth="1"/>
  </cols>
  <sheetData>
    <row r="1" spans="1:13" ht="26.25">
      <c r="A1" s="283" t="s">
        <v>707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ht="17.25" customHeight="1">
      <c r="A2" s="273" t="s">
        <v>706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>
      <c r="A3" s="278" t="s">
        <v>64</v>
      </c>
      <c r="B3" s="278" t="s">
        <v>111</v>
      </c>
      <c r="C3" s="278"/>
      <c r="D3" s="278"/>
      <c r="E3" s="278" t="s">
        <v>110</v>
      </c>
      <c r="F3" s="278"/>
      <c r="G3" s="278"/>
      <c r="H3" s="278" t="s">
        <v>687</v>
      </c>
      <c r="I3" s="278"/>
      <c r="J3" s="278"/>
      <c r="K3" s="278" t="s">
        <v>688</v>
      </c>
      <c r="L3" s="278"/>
      <c r="M3" s="278"/>
    </row>
    <row r="4" spans="1:13">
      <c r="A4" s="278"/>
      <c r="B4" s="29" t="s">
        <v>705</v>
      </c>
      <c r="C4" s="29" t="s">
        <v>704</v>
      </c>
      <c r="D4" s="29" t="s">
        <v>703</v>
      </c>
      <c r="E4" s="29" t="s">
        <v>705</v>
      </c>
      <c r="F4" s="29" t="s">
        <v>704</v>
      </c>
      <c r="G4" s="29" t="s">
        <v>703</v>
      </c>
      <c r="H4" s="29" t="s">
        <v>705</v>
      </c>
      <c r="I4" s="29" t="s">
        <v>704</v>
      </c>
      <c r="J4" s="29" t="s">
        <v>703</v>
      </c>
      <c r="K4" s="29" t="s">
        <v>705</v>
      </c>
      <c r="L4" s="29" t="s">
        <v>704</v>
      </c>
      <c r="M4" s="29" t="s">
        <v>703</v>
      </c>
    </row>
    <row r="5" spans="1:13">
      <c r="A5" s="33" t="s">
        <v>30</v>
      </c>
      <c r="B5" s="70">
        <v>435880</v>
      </c>
      <c r="C5" s="33">
        <v>35</v>
      </c>
      <c r="D5" s="33">
        <v>195</v>
      </c>
      <c r="E5" s="70">
        <v>445198</v>
      </c>
      <c r="F5" s="33">
        <v>36.4</v>
      </c>
      <c r="G5" s="33">
        <v>205.8</v>
      </c>
      <c r="H5" s="70">
        <v>457481</v>
      </c>
      <c r="I5" s="33">
        <v>38.1</v>
      </c>
      <c r="J5" s="33">
        <v>219.8</v>
      </c>
      <c r="K5" s="226">
        <v>470874</v>
      </c>
      <c r="L5" s="64">
        <v>41.087872169435528</v>
      </c>
      <c r="M5" s="64">
        <v>251.36606771083567</v>
      </c>
    </row>
    <row r="6" spans="1:13">
      <c r="A6" s="33" t="s">
        <v>32</v>
      </c>
      <c r="B6" s="70">
        <v>37827</v>
      </c>
      <c r="C6" s="33">
        <v>23.6</v>
      </c>
      <c r="D6" s="33">
        <v>120</v>
      </c>
      <c r="E6" s="70">
        <v>39063</v>
      </c>
      <c r="F6" s="33">
        <v>25.4</v>
      </c>
      <c r="G6" s="33">
        <v>134.1</v>
      </c>
      <c r="H6" s="70">
        <v>40805</v>
      </c>
      <c r="I6" s="33">
        <v>27.2</v>
      </c>
      <c r="J6" s="33">
        <v>147.6</v>
      </c>
      <c r="K6" s="226">
        <v>42446</v>
      </c>
      <c r="L6" s="64">
        <v>29.018739189586451</v>
      </c>
      <c r="M6" s="64">
        <v>166.85404300483512</v>
      </c>
    </row>
    <row r="7" spans="1:13">
      <c r="A7" s="33" t="s">
        <v>33</v>
      </c>
      <c r="B7" s="70">
        <v>54587</v>
      </c>
      <c r="C7" s="33">
        <v>27.6</v>
      </c>
      <c r="D7" s="33">
        <v>155</v>
      </c>
      <c r="E7" s="70">
        <v>56362</v>
      </c>
      <c r="F7" s="33">
        <v>29.1</v>
      </c>
      <c r="G7" s="33">
        <v>166.1</v>
      </c>
      <c r="H7" s="70">
        <v>58798</v>
      </c>
      <c r="I7" s="33">
        <v>30.8</v>
      </c>
      <c r="J7" s="33">
        <v>180.4</v>
      </c>
      <c r="K7" s="226">
        <v>61135</v>
      </c>
      <c r="L7" s="64">
        <v>33.733935892554641</v>
      </c>
      <c r="M7" s="64">
        <v>208.41003613554236</v>
      </c>
    </row>
    <row r="8" spans="1:13">
      <c r="A8" s="33" t="s">
        <v>34</v>
      </c>
      <c r="B8" s="70">
        <v>44445</v>
      </c>
      <c r="C8" s="33">
        <v>22.1</v>
      </c>
      <c r="D8" s="33">
        <v>112</v>
      </c>
      <c r="E8" s="70">
        <v>46062</v>
      </c>
      <c r="F8" s="33">
        <v>23</v>
      </c>
      <c r="G8" s="33">
        <v>119</v>
      </c>
      <c r="H8" s="70">
        <v>48061</v>
      </c>
      <c r="I8" s="33">
        <v>24.3</v>
      </c>
      <c r="J8" s="33">
        <v>128.19999999999999</v>
      </c>
      <c r="K8" s="226">
        <v>50517</v>
      </c>
      <c r="L8" s="64">
        <v>26.154148826565741</v>
      </c>
      <c r="M8" s="64">
        <v>146.55777655284459</v>
      </c>
    </row>
    <row r="9" spans="1:13">
      <c r="A9" s="33" t="s">
        <v>35</v>
      </c>
      <c r="B9" s="70">
        <v>25986</v>
      </c>
      <c r="C9" s="33">
        <v>33.9</v>
      </c>
      <c r="D9" s="33">
        <v>170</v>
      </c>
      <c r="E9" s="70">
        <v>26740</v>
      </c>
      <c r="F9" s="33">
        <v>34.200000000000003</v>
      </c>
      <c r="G9" s="33">
        <v>170.7</v>
      </c>
      <c r="H9" s="70">
        <v>27488</v>
      </c>
      <c r="I9" s="33">
        <v>35.5</v>
      </c>
      <c r="J9" s="33">
        <v>178.7</v>
      </c>
      <c r="K9" s="226">
        <v>28254</v>
      </c>
      <c r="L9" s="64">
        <v>37.845585083583373</v>
      </c>
      <c r="M9" s="64">
        <v>195.29964747356053</v>
      </c>
    </row>
    <row r="10" spans="1:13">
      <c r="A10" s="33" t="s">
        <v>36</v>
      </c>
      <c r="B10" s="70">
        <v>20188</v>
      </c>
      <c r="C10" s="33">
        <v>18.100000000000001</v>
      </c>
      <c r="D10" s="33">
        <v>90</v>
      </c>
      <c r="E10" s="70">
        <v>20994</v>
      </c>
      <c r="F10" s="33">
        <v>19.3</v>
      </c>
      <c r="G10" s="33">
        <v>98</v>
      </c>
      <c r="H10" s="70">
        <v>22331</v>
      </c>
      <c r="I10" s="33">
        <v>20.5</v>
      </c>
      <c r="J10" s="33">
        <v>105.9</v>
      </c>
      <c r="K10" s="226">
        <v>23650</v>
      </c>
      <c r="L10" s="64">
        <v>21.575120647344846</v>
      </c>
      <c r="M10" s="64">
        <v>121.91350069591216</v>
      </c>
    </row>
    <row r="11" spans="1:13">
      <c r="A11" s="33" t="s">
        <v>37</v>
      </c>
      <c r="B11" s="70">
        <v>14436</v>
      </c>
      <c r="C11" s="33">
        <v>48.2</v>
      </c>
      <c r="D11" s="33">
        <v>386</v>
      </c>
      <c r="E11" s="70">
        <v>14662</v>
      </c>
      <c r="F11" s="33">
        <v>49.2</v>
      </c>
      <c r="G11" s="33">
        <v>389.2</v>
      </c>
      <c r="H11" s="70">
        <v>15058</v>
      </c>
      <c r="I11" s="33">
        <v>51.9</v>
      </c>
      <c r="J11" s="33">
        <v>414.6</v>
      </c>
      <c r="K11" s="226">
        <v>15373</v>
      </c>
      <c r="L11" s="64">
        <v>57.630740393626986</v>
      </c>
      <c r="M11" s="64">
        <v>462.3458646616541</v>
      </c>
    </row>
    <row r="12" spans="1:13">
      <c r="A12" s="33" t="s">
        <v>38</v>
      </c>
      <c r="B12" s="70">
        <v>10185</v>
      </c>
      <c r="C12" s="33">
        <v>59.2</v>
      </c>
      <c r="D12" s="33">
        <v>497</v>
      </c>
      <c r="E12" s="70">
        <v>10233</v>
      </c>
      <c r="F12" s="33">
        <v>60.8</v>
      </c>
      <c r="G12" s="33">
        <v>534.9</v>
      </c>
      <c r="H12" s="70">
        <v>10368</v>
      </c>
      <c r="I12" s="33">
        <v>63.2</v>
      </c>
      <c r="J12" s="33">
        <v>567.5</v>
      </c>
      <c r="K12" s="226">
        <v>10576</v>
      </c>
      <c r="L12" s="64">
        <v>71.483609327475492</v>
      </c>
      <c r="M12" s="64">
        <v>689.4393741851369</v>
      </c>
    </row>
    <row r="13" spans="1:13">
      <c r="A13" s="33" t="s">
        <v>24</v>
      </c>
      <c r="B13" s="70">
        <v>8882</v>
      </c>
      <c r="C13" s="33">
        <v>63</v>
      </c>
      <c r="D13" s="33">
        <v>437</v>
      </c>
      <c r="E13" s="70">
        <v>8968</v>
      </c>
      <c r="F13" s="33">
        <v>65.900000000000006</v>
      </c>
      <c r="G13" s="33">
        <v>469</v>
      </c>
      <c r="H13" s="70">
        <v>9069</v>
      </c>
      <c r="I13" s="33">
        <v>68.900000000000006</v>
      </c>
      <c r="J13" s="33">
        <v>502.1</v>
      </c>
      <c r="K13" s="226">
        <v>9246</v>
      </c>
      <c r="L13" s="64">
        <v>68.728164721623429</v>
      </c>
      <c r="M13" s="64">
        <v>572.50773993808048</v>
      </c>
    </row>
    <row r="14" spans="1:13">
      <c r="A14" s="33" t="s">
        <v>39</v>
      </c>
      <c r="B14" s="70">
        <v>26298</v>
      </c>
      <c r="C14" s="33">
        <v>77.599999999999994</v>
      </c>
      <c r="D14" s="33">
        <v>580</v>
      </c>
      <c r="E14" s="70">
        <v>26507</v>
      </c>
      <c r="F14" s="33">
        <v>80.900000000000006</v>
      </c>
      <c r="G14" s="33">
        <v>604.9</v>
      </c>
      <c r="H14" s="70">
        <v>26717</v>
      </c>
      <c r="I14" s="33">
        <v>84.5</v>
      </c>
      <c r="J14" s="33">
        <v>655.6</v>
      </c>
      <c r="K14" s="226">
        <v>27061</v>
      </c>
      <c r="L14" s="64">
        <v>88.943303204601477</v>
      </c>
      <c r="M14" s="64">
        <v>746.0987041632203</v>
      </c>
    </row>
    <row r="15" spans="1:13">
      <c r="A15" s="33" t="s">
        <v>26</v>
      </c>
      <c r="B15" s="70">
        <v>15603</v>
      </c>
      <c r="C15" s="33">
        <v>72</v>
      </c>
      <c r="D15" s="33">
        <v>494</v>
      </c>
      <c r="E15" s="70">
        <v>15714</v>
      </c>
      <c r="F15" s="33">
        <v>75</v>
      </c>
      <c r="G15" s="33">
        <v>541.6</v>
      </c>
      <c r="H15" s="70">
        <v>15834</v>
      </c>
      <c r="I15" s="33">
        <v>78.599999999999994</v>
      </c>
      <c r="J15" s="33">
        <v>597.9</v>
      </c>
      <c r="K15" s="226">
        <v>15952</v>
      </c>
      <c r="L15" s="64">
        <v>82.18867535679324</v>
      </c>
      <c r="M15" s="64">
        <v>686.10752688172045</v>
      </c>
    </row>
    <row r="16" spans="1:13">
      <c r="A16" s="33" t="s">
        <v>40</v>
      </c>
      <c r="B16" s="70">
        <v>16791</v>
      </c>
      <c r="C16" s="33">
        <v>42.6</v>
      </c>
      <c r="D16" s="33">
        <v>274</v>
      </c>
      <c r="E16" s="70">
        <v>17232</v>
      </c>
      <c r="F16" s="33">
        <v>44</v>
      </c>
      <c r="G16" s="33">
        <v>292.5</v>
      </c>
      <c r="H16" s="70">
        <v>17681</v>
      </c>
      <c r="I16" s="33">
        <v>45.4</v>
      </c>
      <c r="J16" s="33">
        <v>309.8</v>
      </c>
      <c r="K16" s="226">
        <v>18185</v>
      </c>
      <c r="L16" s="64">
        <v>47.870380120037908</v>
      </c>
      <c r="M16" s="64">
        <v>357.90198779767763</v>
      </c>
    </row>
    <row r="17" spans="1:13">
      <c r="A17" s="33" t="s">
        <v>5</v>
      </c>
      <c r="B17" s="70">
        <v>12928</v>
      </c>
      <c r="C17" s="33">
        <v>58.9</v>
      </c>
      <c r="D17" s="33">
        <v>376</v>
      </c>
      <c r="E17" s="70">
        <v>13022</v>
      </c>
      <c r="F17" s="33">
        <v>62.2</v>
      </c>
      <c r="G17" s="33">
        <v>399.4</v>
      </c>
      <c r="H17" s="70">
        <v>13061</v>
      </c>
      <c r="I17" s="33">
        <v>65.5</v>
      </c>
      <c r="J17" s="33">
        <v>432.4</v>
      </c>
      <c r="K17" s="226">
        <v>13264</v>
      </c>
      <c r="L17" s="64">
        <v>69.339745935490612</v>
      </c>
      <c r="M17" s="64">
        <v>499.96230682246517</v>
      </c>
    </row>
    <row r="18" spans="1:13">
      <c r="A18" s="33" t="s">
        <v>41</v>
      </c>
      <c r="B18" s="70">
        <v>12035</v>
      </c>
      <c r="C18" s="33">
        <v>60.2</v>
      </c>
      <c r="D18" s="33">
        <v>374</v>
      </c>
      <c r="E18" s="70">
        <v>12131</v>
      </c>
      <c r="F18" s="33">
        <v>62.4</v>
      </c>
      <c r="G18" s="33">
        <v>403.2</v>
      </c>
      <c r="H18" s="70">
        <v>12278</v>
      </c>
      <c r="I18" s="33">
        <v>65.099999999999994</v>
      </c>
      <c r="J18" s="33">
        <v>447.2</v>
      </c>
      <c r="K18" s="226">
        <v>12505</v>
      </c>
      <c r="L18" s="64">
        <v>70.308107500281125</v>
      </c>
      <c r="M18" s="64">
        <v>514.39736733854375</v>
      </c>
    </row>
    <row r="19" spans="1:13">
      <c r="A19" s="33" t="s">
        <v>42</v>
      </c>
      <c r="B19" s="70">
        <v>22293</v>
      </c>
      <c r="C19" s="33">
        <v>53.7</v>
      </c>
      <c r="D19" s="33">
        <v>324</v>
      </c>
      <c r="E19" s="70">
        <v>22562</v>
      </c>
      <c r="F19" s="33">
        <v>56.3</v>
      </c>
      <c r="G19" s="33">
        <v>352.4</v>
      </c>
      <c r="H19" s="70">
        <v>22912</v>
      </c>
      <c r="I19" s="33">
        <v>59.7</v>
      </c>
      <c r="J19" s="33">
        <v>376.8</v>
      </c>
      <c r="K19" s="226">
        <v>23293</v>
      </c>
      <c r="L19" s="64">
        <v>64.539635920312548</v>
      </c>
      <c r="M19" s="64">
        <v>448.71893662107493</v>
      </c>
    </row>
    <row r="20" spans="1:13">
      <c r="A20" s="33" t="s">
        <v>43</v>
      </c>
      <c r="B20" s="70">
        <v>14400</v>
      </c>
      <c r="C20" s="33">
        <v>35.1</v>
      </c>
      <c r="D20" s="33">
        <v>226</v>
      </c>
      <c r="E20" s="70">
        <v>14648</v>
      </c>
      <c r="F20" s="33">
        <v>36.700000000000003</v>
      </c>
      <c r="G20" s="33">
        <v>248.1</v>
      </c>
      <c r="H20" s="70">
        <v>14929</v>
      </c>
      <c r="I20" s="33">
        <v>38.200000000000003</v>
      </c>
      <c r="J20" s="33">
        <v>265.2</v>
      </c>
      <c r="K20" s="226">
        <v>15298</v>
      </c>
      <c r="L20" s="64">
        <v>47.204393976795856</v>
      </c>
      <c r="M20" s="64">
        <v>329.41429801894918</v>
      </c>
    </row>
    <row r="21" spans="1:13">
      <c r="A21" s="33" t="s">
        <v>44</v>
      </c>
      <c r="B21" s="70">
        <v>17528</v>
      </c>
      <c r="C21" s="33">
        <v>30</v>
      </c>
      <c r="D21" s="33">
        <v>142</v>
      </c>
      <c r="E21" s="70">
        <v>17986</v>
      </c>
      <c r="F21" s="33">
        <v>28.5</v>
      </c>
      <c r="G21" s="33">
        <v>128.6</v>
      </c>
      <c r="H21" s="70">
        <v>18423</v>
      </c>
      <c r="I21" s="33">
        <v>28.5</v>
      </c>
      <c r="J21" s="33">
        <v>130.9</v>
      </c>
      <c r="K21" s="226">
        <v>19000</v>
      </c>
      <c r="L21" s="64">
        <v>32.337673389498768</v>
      </c>
      <c r="M21" s="64">
        <v>151.50306993062753</v>
      </c>
    </row>
    <row r="22" spans="1:13">
      <c r="A22" s="33" t="s">
        <v>45</v>
      </c>
      <c r="B22" s="70">
        <v>11720</v>
      </c>
      <c r="C22" s="33">
        <v>63.2</v>
      </c>
      <c r="D22" s="33">
        <v>461</v>
      </c>
      <c r="E22" s="70">
        <v>11867</v>
      </c>
      <c r="F22" s="33">
        <v>66.599999999999994</v>
      </c>
      <c r="G22" s="33">
        <v>499.4</v>
      </c>
      <c r="H22" s="70">
        <v>12051</v>
      </c>
      <c r="I22" s="33">
        <v>69.099999999999994</v>
      </c>
      <c r="J22" s="33">
        <v>550.79999999999995</v>
      </c>
      <c r="K22" s="226">
        <v>12326</v>
      </c>
      <c r="L22" s="64">
        <v>75.158536585365852</v>
      </c>
      <c r="M22" s="64">
        <v>657.38666666666666</v>
      </c>
    </row>
    <row r="23" spans="1:13">
      <c r="A23" s="33" t="s">
        <v>46</v>
      </c>
      <c r="B23" s="70">
        <v>15488</v>
      </c>
      <c r="C23" s="33">
        <v>47.1</v>
      </c>
      <c r="D23" s="33">
        <v>254</v>
      </c>
      <c r="E23" s="70">
        <v>15641</v>
      </c>
      <c r="F23" s="33">
        <v>49.4</v>
      </c>
      <c r="G23" s="33">
        <v>262.3</v>
      </c>
      <c r="H23" s="70">
        <v>15999</v>
      </c>
      <c r="I23" s="33">
        <v>51.3</v>
      </c>
      <c r="J23" s="33">
        <v>276.89999999999998</v>
      </c>
      <c r="K23" s="226">
        <v>16281</v>
      </c>
      <c r="L23" s="64">
        <v>53.932025970584341</v>
      </c>
      <c r="M23" s="64">
        <v>308.29388373414127</v>
      </c>
    </row>
    <row r="24" spans="1:13">
      <c r="A24" s="33" t="s">
        <v>47</v>
      </c>
      <c r="B24" s="70">
        <v>13400</v>
      </c>
      <c r="C24" s="33">
        <v>48.1</v>
      </c>
      <c r="D24" s="33">
        <v>288</v>
      </c>
      <c r="E24" s="70">
        <v>13536</v>
      </c>
      <c r="F24" s="33">
        <v>51.1</v>
      </c>
      <c r="G24" s="33">
        <v>315.60000000000002</v>
      </c>
      <c r="H24" s="70">
        <v>13879</v>
      </c>
      <c r="I24" s="33">
        <v>53.5</v>
      </c>
      <c r="J24" s="33">
        <v>345.3</v>
      </c>
      <c r="K24" s="226">
        <v>14143</v>
      </c>
      <c r="L24" s="64">
        <v>56.696732812186809</v>
      </c>
      <c r="M24" s="64">
        <v>409.34876989869753</v>
      </c>
    </row>
    <row r="25" spans="1:13">
      <c r="A25" s="33" t="s">
        <v>48</v>
      </c>
      <c r="B25" s="70">
        <v>16244</v>
      </c>
      <c r="C25" s="33">
        <v>51.5</v>
      </c>
      <c r="D25" s="33">
        <v>305</v>
      </c>
      <c r="E25" s="70">
        <v>16452</v>
      </c>
      <c r="F25" s="33">
        <v>54.2</v>
      </c>
      <c r="G25" s="33">
        <v>326</v>
      </c>
      <c r="H25" s="70">
        <v>16544</v>
      </c>
      <c r="I25" s="33">
        <v>57.4</v>
      </c>
      <c r="J25" s="33">
        <v>349.8</v>
      </c>
      <c r="K25" s="226">
        <v>16776</v>
      </c>
      <c r="L25" s="64">
        <v>65.146984583122986</v>
      </c>
      <c r="M25" s="64">
        <v>407.77831793874572</v>
      </c>
    </row>
    <row r="26" spans="1:13">
      <c r="A26" s="33" t="s">
        <v>29</v>
      </c>
      <c r="B26" s="70">
        <v>10325</v>
      </c>
      <c r="C26" s="33">
        <v>54.5</v>
      </c>
      <c r="D26" s="33">
        <v>353</v>
      </c>
      <c r="E26" s="70">
        <v>10405</v>
      </c>
      <c r="F26" s="33">
        <v>55.5</v>
      </c>
      <c r="G26" s="33">
        <v>373.9</v>
      </c>
      <c r="H26" s="70">
        <v>10540</v>
      </c>
      <c r="I26" s="33">
        <v>58.4</v>
      </c>
      <c r="J26" s="33">
        <v>402.2</v>
      </c>
      <c r="K26" s="226">
        <v>10679</v>
      </c>
      <c r="L26" s="64">
        <v>66.706227746892381</v>
      </c>
      <c r="M26" s="64">
        <v>466.12832824094284</v>
      </c>
    </row>
    <row r="27" spans="1:13">
      <c r="A27" s="33" t="s">
        <v>4</v>
      </c>
      <c r="B27" s="70">
        <v>14291</v>
      </c>
      <c r="C27" s="33">
        <v>64.5</v>
      </c>
      <c r="D27" s="33">
        <v>543</v>
      </c>
      <c r="E27" s="70">
        <v>14411</v>
      </c>
      <c r="F27" s="33">
        <v>67.900000000000006</v>
      </c>
      <c r="G27" s="33">
        <v>568.1</v>
      </c>
      <c r="H27" s="70">
        <v>14655</v>
      </c>
      <c r="I27" s="33">
        <v>71.5</v>
      </c>
      <c r="J27" s="33">
        <v>601.20000000000005</v>
      </c>
      <c r="K27" s="226">
        <v>14914</v>
      </c>
      <c r="L27" s="64">
        <v>71.399846801991572</v>
      </c>
      <c r="M27" s="64">
        <v>667.29306487695749</v>
      </c>
    </row>
    <row r="28" spans="1:13" ht="16.5" customHeight="1">
      <c r="A28" s="281" t="s">
        <v>1517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</sheetData>
  <mergeCells count="8">
    <mergeCell ref="K3:M3"/>
    <mergeCell ref="A1:M1"/>
    <mergeCell ref="A2:M2"/>
    <mergeCell ref="A28:M28"/>
    <mergeCell ref="A3:A4"/>
    <mergeCell ref="B3:D3"/>
    <mergeCell ref="E3:G3"/>
    <mergeCell ref="H3:J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25" sqref="I25"/>
    </sheetView>
  </sheetViews>
  <sheetFormatPr defaultRowHeight="16.5"/>
  <cols>
    <col min="1" max="1" width="12.625" customWidth="1"/>
    <col min="2" max="2" width="11.25" bestFit="1" customWidth="1"/>
    <col min="5" max="5" width="17" customWidth="1"/>
  </cols>
  <sheetData>
    <row r="1" spans="1:5" ht="26.25">
      <c r="A1" s="269" t="s">
        <v>714</v>
      </c>
      <c r="B1" s="288"/>
      <c r="C1" s="288"/>
      <c r="D1" s="288"/>
      <c r="E1" s="288"/>
    </row>
    <row r="2" spans="1:5">
      <c r="A2" s="273" t="s">
        <v>87</v>
      </c>
      <c r="B2" s="273"/>
      <c r="C2" s="273"/>
      <c r="D2" s="273"/>
      <c r="E2" s="273"/>
    </row>
    <row r="3" spans="1:5">
      <c r="A3" s="29" t="s">
        <v>74</v>
      </c>
      <c r="B3" s="29" t="s">
        <v>713</v>
      </c>
      <c r="C3" s="29" t="s">
        <v>712</v>
      </c>
      <c r="D3" s="29" t="s">
        <v>711</v>
      </c>
      <c r="E3" s="29" t="s">
        <v>10</v>
      </c>
    </row>
    <row r="4" spans="1:5">
      <c r="A4" s="248" t="s">
        <v>710</v>
      </c>
      <c r="B4" s="252">
        <v>773789</v>
      </c>
      <c r="C4" s="252">
        <v>446941</v>
      </c>
      <c r="D4" s="252">
        <v>583487</v>
      </c>
      <c r="E4" s="268">
        <f>SUM(B4:D4)</f>
        <v>1804217</v>
      </c>
    </row>
    <row r="5" spans="1:5">
      <c r="A5" s="248" t="s">
        <v>709</v>
      </c>
      <c r="B5" s="252">
        <v>136918</v>
      </c>
      <c r="C5" s="252">
        <v>104499</v>
      </c>
      <c r="D5" s="252">
        <v>229457</v>
      </c>
      <c r="E5" s="268">
        <f t="shared" ref="E5" si="0">SUM(B5:D5)</f>
        <v>470874</v>
      </c>
    </row>
    <row r="6" spans="1:5">
      <c r="A6" s="248" t="s">
        <v>708</v>
      </c>
      <c r="B6" s="81">
        <f>B5/B4*100</f>
        <v>17.694487773798802</v>
      </c>
      <c r="C6" s="81">
        <f>C5/C4*100</f>
        <v>23.380938423639812</v>
      </c>
      <c r="D6" s="81">
        <f>D5/D4*100</f>
        <v>39.325126352429443</v>
      </c>
      <c r="E6" s="81">
        <f>E5/E4*100</f>
        <v>26.098523625484077</v>
      </c>
    </row>
    <row r="7" spans="1:5" ht="22.5" customHeight="1">
      <c r="A7" s="274" t="s">
        <v>1522</v>
      </c>
      <c r="B7" s="274"/>
      <c r="C7" s="274"/>
      <c r="D7" s="274"/>
      <c r="E7" s="274"/>
    </row>
  </sheetData>
  <mergeCells count="3">
    <mergeCell ref="A2:E2"/>
    <mergeCell ref="A7:E7"/>
    <mergeCell ref="A1:E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K27" sqref="K27"/>
    </sheetView>
  </sheetViews>
  <sheetFormatPr defaultRowHeight="16.5"/>
  <cols>
    <col min="1" max="1" width="28" customWidth="1"/>
  </cols>
  <sheetData>
    <row r="1" spans="1:5" ht="26.25">
      <c r="A1" s="283" t="s">
        <v>717</v>
      </c>
      <c r="B1" s="283"/>
      <c r="C1" s="283"/>
      <c r="D1" s="283"/>
      <c r="E1" s="283"/>
    </row>
    <row r="2" spans="1:5">
      <c r="A2" s="273" t="s">
        <v>716</v>
      </c>
      <c r="B2" s="273"/>
      <c r="C2" s="273"/>
      <c r="D2" s="273"/>
      <c r="E2" s="273"/>
    </row>
    <row r="3" spans="1:5">
      <c r="A3" s="29" t="s">
        <v>74</v>
      </c>
      <c r="B3" s="29">
        <v>2019</v>
      </c>
      <c r="C3" s="29">
        <v>2020</v>
      </c>
      <c r="D3" s="29">
        <v>2021</v>
      </c>
      <c r="E3" s="29">
        <v>2022</v>
      </c>
    </row>
    <row r="4" spans="1:5">
      <c r="A4" s="33" t="s">
        <v>80</v>
      </c>
      <c r="B4" s="33">
        <v>7.5</v>
      </c>
      <c r="C4" s="33">
        <v>7.9</v>
      </c>
      <c r="D4" s="33">
        <v>8.5</v>
      </c>
      <c r="E4" s="32">
        <v>9.1</v>
      </c>
    </row>
    <row r="5" spans="1:5">
      <c r="A5" s="33" t="s">
        <v>49</v>
      </c>
      <c r="B5" s="33">
        <v>6.1</v>
      </c>
      <c r="C5" s="33">
        <v>6.5</v>
      </c>
      <c r="D5" s="33">
        <v>7.1</v>
      </c>
      <c r="E5" s="32">
        <v>7.5</v>
      </c>
    </row>
    <row r="6" spans="1:5">
      <c r="A6" s="33" t="s">
        <v>50</v>
      </c>
      <c r="B6" s="33">
        <v>9.1</v>
      </c>
      <c r="C6" s="33">
        <v>9.6999999999999993</v>
      </c>
      <c r="D6" s="33">
        <v>10.4</v>
      </c>
      <c r="E6" s="32">
        <v>11.1</v>
      </c>
    </row>
    <row r="7" spans="1:5">
      <c r="A7" s="33" t="s">
        <v>51</v>
      </c>
      <c r="B7" s="33">
        <v>7.9</v>
      </c>
      <c r="C7" s="33">
        <v>8.5</v>
      </c>
      <c r="D7" s="33">
        <v>9.1</v>
      </c>
      <c r="E7" s="32">
        <v>9.8000000000000007</v>
      </c>
    </row>
    <row r="8" spans="1:5">
      <c r="A8" s="33" t="s">
        <v>52</v>
      </c>
      <c r="B8" s="33">
        <v>6.1</v>
      </c>
      <c r="C8" s="33">
        <v>6.7</v>
      </c>
      <c r="D8" s="33">
        <v>7.2</v>
      </c>
      <c r="E8" s="32">
        <v>7.7</v>
      </c>
    </row>
    <row r="9" spans="1:5">
      <c r="A9" s="33" t="s">
        <v>53</v>
      </c>
      <c r="B9" s="33">
        <v>6.6</v>
      </c>
      <c r="C9" s="33">
        <v>7</v>
      </c>
      <c r="D9" s="33">
        <v>7.6</v>
      </c>
      <c r="E9" s="32">
        <v>8.1999999999999993</v>
      </c>
    </row>
    <row r="10" spans="1:5">
      <c r="A10" s="33" t="s">
        <v>54</v>
      </c>
      <c r="B10" s="33">
        <v>6.2</v>
      </c>
      <c r="C10" s="33">
        <v>6.6</v>
      </c>
      <c r="D10" s="33">
        <v>7.2</v>
      </c>
      <c r="E10" s="32">
        <v>7.8</v>
      </c>
    </row>
    <row r="11" spans="1:5">
      <c r="A11" s="33" t="s">
        <v>55</v>
      </c>
      <c r="B11" s="33">
        <v>5.7</v>
      </c>
      <c r="C11" s="33">
        <v>6.2</v>
      </c>
      <c r="D11" s="33">
        <v>6.9</v>
      </c>
      <c r="E11" s="32">
        <v>7.5</v>
      </c>
    </row>
    <row r="12" spans="1:5">
      <c r="A12" s="33" t="s">
        <v>56</v>
      </c>
      <c r="B12" s="33">
        <v>3.9</v>
      </c>
      <c r="C12" s="33">
        <v>4.0999999999999996</v>
      </c>
      <c r="D12" s="33">
        <v>4.4000000000000004</v>
      </c>
      <c r="E12" s="32">
        <v>4.5999999999999996</v>
      </c>
    </row>
    <row r="13" spans="1:5">
      <c r="A13" s="33" t="s">
        <v>57</v>
      </c>
      <c r="B13" s="33">
        <v>5.5</v>
      </c>
      <c r="C13" s="33">
        <v>5.8</v>
      </c>
      <c r="D13" s="33">
        <v>6.2</v>
      </c>
      <c r="E13" s="32">
        <v>6.7</v>
      </c>
    </row>
    <row r="14" spans="1:5">
      <c r="A14" s="33" t="s">
        <v>81</v>
      </c>
      <c r="B14" s="33">
        <v>10.199999999999999</v>
      </c>
      <c r="C14" s="33">
        <v>10.6</v>
      </c>
      <c r="D14" s="33">
        <v>11.4</v>
      </c>
      <c r="E14" s="32">
        <v>12.2</v>
      </c>
    </row>
    <row r="15" spans="1:5">
      <c r="A15" s="33" t="s">
        <v>58</v>
      </c>
      <c r="B15" s="33">
        <v>8.8000000000000007</v>
      </c>
      <c r="C15" s="33">
        <v>9.1</v>
      </c>
      <c r="D15" s="33">
        <v>9.8000000000000007</v>
      </c>
      <c r="E15" s="32">
        <v>10.4</v>
      </c>
    </row>
    <row r="16" spans="1:5">
      <c r="A16" s="33" t="s">
        <v>59</v>
      </c>
      <c r="B16" s="33">
        <v>9.1999999999999993</v>
      </c>
      <c r="C16" s="33">
        <v>9.5</v>
      </c>
      <c r="D16" s="33">
        <v>10.1</v>
      </c>
      <c r="E16" s="32">
        <v>10.7</v>
      </c>
    </row>
    <row r="17" spans="1:5">
      <c r="A17" s="33" t="s">
        <v>60</v>
      </c>
      <c r="B17" s="33">
        <v>11.2</v>
      </c>
      <c r="C17" s="33">
        <v>11.5</v>
      </c>
      <c r="D17" s="33">
        <v>12.2</v>
      </c>
      <c r="E17" s="32">
        <v>12.8</v>
      </c>
    </row>
    <row r="18" spans="1:5">
      <c r="A18" s="36" t="s">
        <v>30</v>
      </c>
      <c r="B18" s="36">
        <v>13.6</v>
      </c>
      <c r="C18" s="36">
        <v>13.8</v>
      </c>
      <c r="D18" s="35">
        <v>14.4</v>
      </c>
      <c r="E18" s="34">
        <v>15</v>
      </c>
    </row>
    <row r="19" spans="1:5">
      <c r="A19" s="33" t="s">
        <v>61</v>
      </c>
      <c r="B19" s="33">
        <v>11.3</v>
      </c>
      <c r="C19" s="33">
        <v>11.7</v>
      </c>
      <c r="D19" s="33">
        <v>12.4</v>
      </c>
      <c r="E19" s="32">
        <v>13.1</v>
      </c>
    </row>
    <row r="20" spans="1:5">
      <c r="A20" s="33" t="s">
        <v>62</v>
      </c>
      <c r="B20" s="33">
        <v>9.4</v>
      </c>
      <c r="C20" s="33">
        <v>9.8000000000000007</v>
      </c>
      <c r="D20" s="33">
        <v>10.6</v>
      </c>
      <c r="E20" s="32">
        <v>11.2</v>
      </c>
    </row>
    <row r="21" spans="1:5">
      <c r="A21" s="33" t="s">
        <v>63</v>
      </c>
      <c r="B21" s="33">
        <v>6.6</v>
      </c>
      <c r="C21" s="33">
        <v>6.9</v>
      </c>
      <c r="D21" s="33">
        <v>7.6</v>
      </c>
      <c r="E21" s="32">
        <v>8</v>
      </c>
    </row>
    <row r="22" spans="1:5">
      <c r="A22" s="281" t="s">
        <v>715</v>
      </c>
      <c r="B22" s="281"/>
      <c r="C22" s="281"/>
      <c r="D22" s="281"/>
      <c r="E22" s="281"/>
    </row>
  </sheetData>
  <mergeCells count="3">
    <mergeCell ref="A1:E1"/>
    <mergeCell ref="A2:E2"/>
    <mergeCell ref="A22:E22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P21" sqref="P21"/>
    </sheetView>
  </sheetViews>
  <sheetFormatPr defaultRowHeight="16.5"/>
  <cols>
    <col min="8" max="8" width="8.75" bestFit="1" customWidth="1"/>
    <col min="12" max="12" width="10.25" customWidth="1"/>
  </cols>
  <sheetData>
    <row r="1" spans="1:13" ht="26.25">
      <c r="A1" s="289" t="s">
        <v>724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>
      <c r="A2" s="273" t="s">
        <v>716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 ht="22.5" customHeight="1">
      <c r="A3" s="271" t="s">
        <v>74</v>
      </c>
      <c r="B3" s="271">
        <v>2017</v>
      </c>
      <c r="C3" s="271">
        <v>2018</v>
      </c>
      <c r="D3" s="271">
        <v>2019</v>
      </c>
      <c r="E3" s="271">
        <v>2020</v>
      </c>
      <c r="F3" s="271">
        <v>2021</v>
      </c>
      <c r="G3" s="271">
        <v>2022</v>
      </c>
      <c r="H3" s="24" t="s">
        <v>723</v>
      </c>
      <c r="I3" s="24" t="s">
        <v>722</v>
      </c>
      <c r="J3" s="24" t="s">
        <v>721</v>
      </c>
      <c r="K3" s="24" t="s">
        <v>720</v>
      </c>
      <c r="L3" s="271" t="s">
        <v>1295</v>
      </c>
      <c r="M3" s="271"/>
    </row>
    <row r="4" spans="1:13" ht="24">
      <c r="A4" s="271"/>
      <c r="B4" s="271"/>
      <c r="C4" s="271"/>
      <c r="D4" s="271"/>
      <c r="E4" s="271"/>
      <c r="F4" s="271"/>
      <c r="G4" s="271"/>
      <c r="H4" s="24" t="s">
        <v>1508</v>
      </c>
      <c r="I4" s="24" t="s">
        <v>1509</v>
      </c>
      <c r="J4" s="24" t="s">
        <v>1510</v>
      </c>
      <c r="K4" s="24" t="s">
        <v>1511</v>
      </c>
      <c r="L4" s="24" t="s">
        <v>719</v>
      </c>
      <c r="M4" s="24" t="s">
        <v>718</v>
      </c>
    </row>
    <row r="5" spans="1:13">
      <c r="A5" s="33" t="s">
        <v>30</v>
      </c>
      <c r="B5" s="70">
        <v>98156</v>
      </c>
      <c r="C5" s="70">
        <v>99832</v>
      </c>
      <c r="D5" s="70">
        <v>100769</v>
      </c>
      <c r="E5" s="70">
        <v>105114</v>
      </c>
      <c r="F5" s="38">
        <v>111885</v>
      </c>
      <c r="G5" s="38">
        <v>117331</v>
      </c>
      <c r="H5" s="71">
        <v>8.9999999999999993E-3</v>
      </c>
      <c r="I5" s="71">
        <v>4.2999999999999997E-2</v>
      </c>
      <c r="J5" s="71">
        <v>6.4000000000000001E-2</v>
      </c>
      <c r="K5" s="41">
        <v>4.9000000000000004</v>
      </c>
      <c r="L5" s="38">
        <v>117331</v>
      </c>
      <c r="M5" s="41">
        <v>15</v>
      </c>
    </row>
    <row r="6" spans="1:13">
      <c r="A6" s="33" t="s">
        <v>32</v>
      </c>
      <c r="B6" s="70">
        <v>7765</v>
      </c>
      <c r="C6" s="70">
        <v>8146</v>
      </c>
      <c r="D6" s="70">
        <v>8424</v>
      </c>
      <c r="E6" s="70">
        <v>9091</v>
      </c>
      <c r="F6" s="38">
        <v>10078</v>
      </c>
      <c r="G6" s="38">
        <v>10992</v>
      </c>
      <c r="H6" s="71">
        <v>3.4000000000000002E-2</v>
      </c>
      <c r="I6" s="71">
        <v>4.9000000000000002E-2</v>
      </c>
      <c r="J6" s="71">
        <v>0.109</v>
      </c>
      <c r="K6" s="41">
        <v>9.1</v>
      </c>
      <c r="L6" s="38">
        <v>10992</v>
      </c>
      <c r="M6" s="41">
        <v>11.5</v>
      </c>
    </row>
    <row r="7" spans="1:13">
      <c r="A7" s="33" t="s">
        <v>33</v>
      </c>
      <c r="B7" s="70">
        <v>9959</v>
      </c>
      <c r="C7" s="70">
        <v>10300</v>
      </c>
      <c r="D7" s="70">
        <v>10618</v>
      </c>
      <c r="E7" s="70">
        <v>11139</v>
      </c>
      <c r="F7" s="38">
        <v>12034</v>
      </c>
      <c r="G7" s="38">
        <v>12926</v>
      </c>
      <c r="H7" s="71">
        <v>3.1E-2</v>
      </c>
      <c r="I7" s="71">
        <v>4.9000000000000002E-2</v>
      </c>
      <c r="J7" s="71">
        <v>0.08</v>
      </c>
      <c r="K7" s="41">
        <v>7.4</v>
      </c>
      <c r="L7" s="38">
        <v>12926</v>
      </c>
      <c r="M7" s="41">
        <v>11.2</v>
      </c>
    </row>
    <row r="8" spans="1:13">
      <c r="A8" s="33" t="s">
        <v>34</v>
      </c>
      <c r="B8" s="70">
        <v>8291</v>
      </c>
      <c r="C8" s="70">
        <v>8654</v>
      </c>
      <c r="D8" s="70">
        <v>8895</v>
      </c>
      <c r="E8" s="70">
        <v>9512</v>
      </c>
      <c r="F8" s="38">
        <v>10428</v>
      </c>
      <c r="G8" s="38">
        <v>11153</v>
      </c>
      <c r="H8" s="71">
        <v>2.8000000000000001E-2</v>
      </c>
      <c r="I8" s="71">
        <v>6.9000000000000006E-2</v>
      </c>
      <c r="J8" s="71">
        <v>9.6000000000000002E-2</v>
      </c>
      <c r="K8" s="41">
        <v>7</v>
      </c>
      <c r="L8" s="38">
        <v>11153</v>
      </c>
      <c r="M8" s="41">
        <v>9.6999999999999993</v>
      </c>
    </row>
    <row r="9" spans="1:13">
      <c r="A9" s="33" t="s">
        <v>35</v>
      </c>
      <c r="B9" s="70">
        <v>5892</v>
      </c>
      <c r="C9" s="70">
        <v>6041</v>
      </c>
      <c r="D9" s="70">
        <v>6088</v>
      </c>
      <c r="E9" s="70">
        <v>6418</v>
      </c>
      <c r="F9" s="38">
        <v>6824</v>
      </c>
      <c r="G9" s="38">
        <v>7116</v>
      </c>
      <c r="H9" s="71">
        <v>8.0000000000000002E-3</v>
      </c>
      <c r="I9" s="71">
        <v>5.3999999999999999E-2</v>
      </c>
      <c r="J9" s="71">
        <v>6.3E-2</v>
      </c>
      <c r="K9" s="41">
        <v>4.3</v>
      </c>
      <c r="L9" s="38">
        <v>7116</v>
      </c>
      <c r="M9" s="41">
        <v>14</v>
      </c>
    </row>
    <row r="10" spans="1:13">
      <c r="A10" s="33" t="s">
        <v>36</v>
      </c>
      <c r="B10" s="70">
        <v>3644</v>
      </c>
      <c r="C10" s="70">
        <v>3788</v>
      </c>
      <c r="D10" s="70">
        <v>3886</v>
      </c>
      <c r="E10" s="70">
        <v>4080</v>
      </c>
      <c r="F10" s="38">
        <v>4531</v>
      </c>
      <c r="G10" s="38">
        <v>4888</v>
      </c>
      <c r="H10" s="71">
        <v>2.5999999999999999E-2</v>
      </c>
      <c r="I10" s="71">
        <v>0.05</v>
      </c>
      <c r="J10" s="71">
        <v>0.111</v>
      </c>
      <c r="K10" s="41">
        <v>7.9</v>
      </c>
      <c r="L10" s="38">
        <v>4888</v>
      </c>
      <c r="M10" s="41">
        <v>8</v>
      </c>
    </row>
    <row r="11" spans="1:13">
      <c r="A11" s="33" t="s">
        <v>37</v>
      </c>
      <c r="B11" s="70">
        <v>2864</v>
      </c>
      <c r="C11" s="70">
        <v>2895</v>
      </c>
      <c r="D11" s="70">
        <v>2852</v>
      </c>
      <c r="E11" s="70">
        <v>2994</v>
      </c>
      <c r="F11" s="38">
        <v>3129</v>
      </c>
      <c r="G11" s="38">
        <v>3232</v>
      </c>
      <c r="H11" s="71">
        <v>-1.4999999999999999E-2</v>
      </c>
      <c r="I11" s="71">
        <v>0.05</v>
      </c>
      <c r="J11" s="71">
        <v>4.4999999999999998E-2</v>
      </c>
      <c r="K11" s="41">
        <v>3.3</v>
      </c>
      <c r="L11" s="38">
        <v>3232</v>
      </c>
      <c r="M11" s="41">
        <v>17.2</v>
      </c>
    </row>
    <row r="12" spans="1:13">
      <c r="A12" s="33" t="s">
        <v>38</v>
      </c>
      <c r="B12" s="70">
        <v>2776</v>
      </c>
      <c r="C12" s="70">
        <v>2800</v>
      </c>
      <c r="D12" s="70">
        <v>2743</v>
      </c>
      <c r="E12" s="70">
        <v>2798</v>
      </c>
      <c r="F12" s="38">
        <v>2882</v>
      </c>
      <c r="G12" s="38">
        <v>2981</v>
      </c>
      <c r="H12" s="71">
        <v>-0.02</v>
      </c>
      <c r="I12" s="71">
        <v>0.02</v>
      </c>
      <c r="J12" s="71">
        <v>0.03</v>
      </c>
      <c r="K12" s="41">
        <v>3.4</v>
      </c>
      <c r="L12" s="38">
        <v>2981</v>
      </c>
      <c r="M12" s="41">
        <v>23.1</v>
      </c>
    </row>
    <row r="13" spans="1:13">
      <c r="A13" s="33" t="s">
        <v>24</v>
      </c>
      <c r="B13" s="70">
        <v>2086</v>
      </c>
      <c r="C13" s="70">
        <v>2107</v>
      </c>
      <c r="D13" s="70">
        <v>2125</v>
      </c>
      <c r="E13" s="70">
        <v>2270</v>
      </c>
      <c r="F13" s="38">
        <v>2361</v>
      </c>
      <c r="G13" s="38">
        <v>2425</v>
      </c>
      <c r="H13" s="71">
        <v>8.9999999999999993E-3</v>
      </c>
      <c r="I13" s="71">
        <v>6.8000000000000005E-2</v>
      </c>
      <c r="J13" s="71">
        <v>0.04</v>
      </c>
      <c r="K13" s="41">
        <v>2.7</v>
      </c>
      <c r="L13" s="38">
        <v>2425</v>
      </c>
      <c r="M13" s="41">
        <v>21.7</v>
      </c>
    </row>
    <row r="14" spans="1:13">
      <c r="A14" s="33" t="s">
        <v>39</v>
      </c>
      <c r="B14" s="70">
        <v>7109</v>
      </c>
      <c r="C14" s="70">
        <v>7100</v>
      </c>
      <c r="D14" s="70">
        <v>7236</v>
      </c>
      <c r="E14" s="70">
        <v>7557</v>
      </c>
      <c r="F14" s="38">
        <v>7773</v>
      </c>
      <c r="G14" s="38">
        <v>8064</v>
      </c>
      <c r="H14" s="71">
        <v>1.9E-2</v>
      </c>
      <c r="I14" s="71">
        <v>4.3999999999999997E-2</v>
      </c>
      <c r="J14" s="71">
        <v>2.9000000000000001E-2</v>
      </c>
      <c r="K14" s="41">
        <v>3.7</v>
      </c>
      <c r="L14" s="38">
        <v>8064</v>
      </c>
      <c r="M14" s="41">
        <v>26.8</v>
      </c>
    </row>
    <row r="15" spans="1:13">
      <c r="A15" s="33" t="s">
        <v>26</v>
      </c>
      <c r="B15" s="70">
        <v>4233</v>
      </c>
      <c r="C15" s="70">
        <v>4270</v>
      </c>
      <c r="D15" s="70">
        <v>4250</v>
      </c>
      <c r="E15" s="70">
        <v>4286</v>
      </c>
      <c r="F15" s="38">
        <v>4510</v>
      </c>
      <c r="G15" s="38">
        <v>4661</v>
      </c>
      <c r="H15" s="71">
        <v>-5.0000000000000001E-3</v>
      </c>
      <c r="I15" s="71">
        <v>8.0000000000000002E-3</v>
      </c>
      <c r="J15" s="71">
        <v>5.1999999999999998E-2</v>
      </c>
      <c r="K15" s="41">
        <v>3.3</v>
      </c>
      <c r="L15" s="38">
        <v>4661</v>
      </c>
      <c r="M15" s="41">
        <v>25.8</v>
      </c>
    </row>
    <row r="16" spans="1:13">
      <c r="A16" s="33" t="s">
        <v>40</v>
      </c>
      <c r="B16" s="70">
        <v>4242</v>
      </c>
      <c r="C16" s="70">
        <v>4334</v>
      </c>
      <c r="D16" s="70">
        <v>4310</v>
      </c>
      <c r="E16" s="70">
        <v>4441</v>
      </c>
      <c r="F16" s="38">
        <v>4692</v>
      </c>
      <c r="G16" s="38">
        <v>4902</v>
      </c>
      <c r="H16" s="71">
        <v>-6.0000000000000001E-3</v>
      </c>
      <c r="I16" s="71">
        <v>0.03</v>
      </c>
      <c r="J16" s="71">
        <v>5.7000000000000002E-2</v>
      </c>
      <c r="K16" s="41">
        <v>4.5</v>
      </c>
      <c r="L16" s="38">
        <v>4902</v>
      </c>
      <c r="M16" s="41">
        <v>18.5</v>
      </c>
    </row>
    <row r="17" spans="1:13">
      <c r="A17" s="33" t="s">
        <v>5</v>
      </c>
      <c r="B17" s="70">
        <v>3525</v>
      </c>
      <c r="C17" s="70">
        <v>3538</v>
      </c>
      <c r="D17" s="70">
        <v>3610</v>
      </c>
      <c r="E17" s="70">
        <v>3661</v>
      </c>
      <c r="F17" s="38">
        <v>3815</v>
      </c>
      <c r="G17" s="38">
        <v>3933</v>
      </c>
      <c r="H17" s="71">
        <v>0.02</v>
      </c>
      <c r="I17" s="71">
        <v>1.4E-2</v>
      </c>
      <c r="J17" s="71">
        <v>4.2000000000000003E-2</v>
      </c>
      <c r="K17" s="41">
        <v>3.1</v>
      </c>
      <c r="L17" s="38">
        <v>3933</v>
      </c>
      <c r="M17" s="41">
        <v>23.9</v>
      </c>
    </row>
    <row r="18" spans="1:13">
      <c r="A18" s="33" t="s">
        <v>41</v>
      </c>
      <c r="B18" s="70">
        <v>3276</v>
      </c>
      <c r="C18" s="70">
        <v>3262</v>
      </c>
      <c r="D18" s="70">
        <v>3250</v>
      </c>
      <c r="E18" s="70">
        <v>3384</v>
      </c>
      <c r="F18" s="38">
        <v>3537</v>
      </c>
      <c r="G18" s="38">
        <v>3602</v>
      </c>
      <c r="H18" s="71">
        <v>-4.0000000000000001E-3</v>
      </c>
      <c r="I18" s="71">
        <v>4.1000000000000002E-2</v>
      </c>
      <c r="J18" s="71">
        <v>4.4999999999999998E-2</v>
      </c>
      <c r="K18" s="41">
        <v>1.8</v>
      </c>
      <c r="L18" s="38">
        <v>3602</v>
      </c>
      <c r="M18" s="41">
        <v>23.5</v>
      </c>
    </row>
    <row r="19" spans="1:13">
      <c r="A19" s="33" t="s">
        <v>42</v>
      </c>
      <c r="B19" s="70">
        <v>5698</v>
      </c>
      <c r="C19" s="70">
        <v>5739</v>
      </c>
      <c r="D19" s="70">
        <v>5745</v>
      </c>
      <c r="E19" s="70">
        <v>5940</v>
      </c>
      <c r="F19" s="38">
        <v>6194</v>
      </c>
      <c r="G19" s="38">
        <v>6337</v>
      </c>
      <c r="H19" s="71">
        <v>1E-3</v>
      </c>
      <c r="I19" s="71">
        <v>3.4000000000000002E-2</v>
      </c>
      <c r="J19" s="71">
        <v>4.2999999999999997E-2</v>
      </c>
      <c r="K19" s="41">
        <v>2.2999999999999998</v>
      </c>
      <c r="L19" s="38">
        <v>6337</v>
      </c>
      <c r="M19" s="41">
        <v>21.6</v>
      </c>
    </row>
    <row r="20" spans="1:13">
      <c r="A20" s="33" t="s">
        <v>43</v>
      </c>
      <c r="B20" s="70">
        <v>3471</v>
      </c>
      <c r="C20" s="70">
        <v>3536</v>
      </c>
      <c r="D20" s="70">
        <v>3503</v>
      </c>
      <c r="E20" s="70">
        <v>3586</v>
      </c>
      <c r="F20" s="38">
        <v>3838</v>
      </c>
      <c r="G20" s="38">
        <v>4066</v>
      </c>
      <c r="H20" s="71">
        <v>-8.9999999999999993E-3</v>
      </c>
      <c r="I20" s="71">
        <v>2.4E-2</v>
      </c>
      <c r="J20" s="71">
        <v>7.0000000000000007E-2</v>
      </c>
      <c r="K20" s="41">
        <v>5.9</v>
      </c>
      <c r="L20" s="38">
        <v>4066</v>
      </c>
      <c r="M20" s="41">
        <v>16.7</v>
      </c>
    </row>
    <row r="21" spans="1:13">
      <c r="A21" s="33" t="s">
        <v>44</v>
      </c>
      <c r="B21" s="70">
        <v>3718</v>
      </c>
      <c r="C21" s="70">
        <v>3721</v>
      </c>
      <c r="D21" s="70">
        <v>3745</v>
      </c>
      <c r="E21" s="70">
        <v>3853</v>
      </c>
      <c r="F21" s="38">
        <v>4130</v>
      </c>
      <c r="G21" s="38">
        <v>4335</v>
      </c>
      <c r="H21" s="71">
        <v>6.0000000000000001E-3</v>
      </c>
      <c r="I21" s="71">
        <v>2.9000000000000001E-2</v>
      </c>
      <c r="J21" s="71">
        <v>7.1999999999999995E-2</v>
      </c>
      <c r="K21" s="41">
        <v>5</v>
      </c>
      <c r="L21" s="38">
        <v>4335</v>
      </c>
      <c r="M21" s="41">
        <v>11.5</v>
      </c>
    </row>
    <row r="22" spans="1:13">
      <c r="A22" s="33" t="s">
        <v>45</v>
      </c>
      <c r="B22" s="70">
        <v>2956</v>
      </c>
      <c r="C22" s="70">
        <v>2951</v>
      </c>
      <c r="D22" s="70">
        <v>2942</v>
      </c>
      <c r="E22" s="70">
        <v>3050</v>
      </c>
      <c r="F22" s="38">
        <v>3214</v>
      </c>
      <c r="G22" s="38">
        <v>3295</v>
      </c>
      <c r="H22" s="71">
        <v>-3.0000000000000001E-3</v>
      </c>
      <c r="I22" s="71">
        <v>3.6999999999999998E-2</v>
      </c>
      <c r="J22" s="71">
        <v>5.3999999999999999E-2</v>
      </c>
      <c r="K22" s="41">
        <v>2.5</v>
      </c>
      <c r="L22" s="38">
        <v>3295</v>
      </c>
      <c r="M22" s="41">
        <v>23.9</v>
      </c>
    </row>
    <row r="23" spans="1:13">
      <c r="A23" s="33" t="s">
        <v>46</v>
      </c>
      <c r="B23" s="70">
        <v>3690</v>
      </c>
      <c r="C23" s="70">
        <v>3698</v>
      </c>
      <c r="D23" s="70">
        <v>3688</v>
      </c>
      <c r="E23" s="70">
        <v>3845</v>
      </c>
      <c r="F23" s="38">
        <v>4025</v>
      </c>
      <c r="G23" s="38">
        <v>4180</v>
      </c>
      <c r="H23" s="71">
        <v>-3.0000000000000001E-3</v>
      </c>
      <c r="I23" s="71">
        <v>4.2999999999999997E-2</v>
      </c>
      <c r="J23" s="71">
        <v>4.7E-2</v>
      </c>
      <c r="K23" s="41">
        <v>3.9</v>
      </c>
      <c r="L23" s="38">
        <v>4180</v>
      </c>
      <c r="M23" s="41">
        <v>18.600000000000001</v>
      </c>
    </row>
    <row r="24" spans="1:13">
      <c r="A24" s="33" t="s">
        <v>47</v>
      </c>
      <c r="B24" s="70">
        <v>2831</v>
      </c>
      <c r="C24" s="70">
        <v>2825</v>
      </c>
      <c r="D24" s="70">
        <v>2845</v>
      </c>
      <c r="E24" s="70">
        <v>2900</v>
      </c>
      <c r="F24" s="38">
        <v>3023</v>
      </c>
      <c r="G24" s="38">
        <v>3128</v>
      </c>
      <c r="H24" s="71">
        <v>7.0000000000000001E-3</v>
      </c>
      <c r="I24" s="71">
        <v>1.9E-2</v>
      </c>
      <c r="J24" s="71">
        <v>4.2000000000000003E-2</v>
      </c>
      <c r="K24" s="41">
        <v>3.5</v>
      </c>
      <c r="L24" s="38">
        <v>3128</v>
      </c>
      <c r="M24" s="41">
        <v>17.600000000000001</v>
      </c>
    </row>
    <row r="25" spans="1:13">
      <c r="A25" s="33" t="s">
        <v>48</v>
      </c>
      <c r="B25" s="70">
        <v>3715</v>
      </c>
      <c r="C25" s="70">
        <v>3748</v>
      </c>
      <c r="D25" s="70">
        <v>3700</v>
      </c>
      <c r="E25" s="70">
        <v>3848</v>
      </c>
      <c r="F25" s="38">
        <v>4073</v>
      </c>
      <c r="G25" s="38">
        <v>4231</v>
      </c>
      <c r="H25" s="71">
        <v>-1.2999999999999999E-2</v>
      </c>
      <c r="I25" s="71">
        <v>0.04</v>
      </c>
      <c r="J25" s="71">
        <v>5.8000000000000003E-2</v>
      </c>
      <c r="K25" s="41">
        <v>3.9</v>
      </c>
      <c r="L25" s="38">
        <v>4231</v>
      </c>
      <c r="M25" s="41">
        <v>19.899999999999999</v>
      </c>
    </row>
    <row r="26" spans="1:13">
      <c r="A26" s="33" t="s">
        <v>29</v>
      </c>
      <c r="B26" s="70">
        <v>2934</v>
      </c>
      <c r="C26" s="70">
        <v>2899</v>
      </c>
      <c r="D26" s="70">
        <v>2856</v>
      </c>
      <c r="E26" s="70">
        <v>2945</v>
      </c>
      <c r="F26" s="38">
        <v>3072</v>
      </c>
      <c r="G26" s="38">
        <v>3177</v>
      </c>
      <c r="H26" s="71">
        <v>-1.4999999999999999E-2</v>
      </c>
      <c r="I26" s="71">
        <v>3.1E-2</v>
      </c>
      <c r="J26" s="71">
        <v>4.2999999999999997E-2</v>
      </c>
      <c r="K26" s="41">
        <v>3.4</v>
      </c>
      <c r="L26" s="38">
        <v>3177</v>
      </c>
      <c r="M26" s="41">
        <v>23.3</v>
      </c>
    </row>
    <row r="27" spans="1:13">
      <c r="A27" s="33" t="s">
        <v>4</v>
      </c>
      <c r="B27" s="70">
        <v>3481</v>
      </c>
      <c r="C27" s="70">
        <v>3480</v>
      </c>
      <c r="D27" s="70">
        <v>3458</v>
      </c>
      <c r="E27" s="70">
        <v>3516</v>
      </c>
      <c r="F27" s="38">
        <v>3722</v>
      </c>
      <c r="G27" s="38">
        <v>3707</v>
      </c>
      <c r="H27" s="71">
        <v>-6.0000000000000001E-3</v>
      </c>
      <c r="I27" s="71">
        <v>1.7000000000000001E-2</v>
      </c>
      <c r="J27" s="71">
        <v>5.8999999999999997E-2</v>
      </c>
      <c r="K27" s="41">
        <v>-0.4</v>
      </c>
      <c r="L27" s="38">
        <v>3707</v>
      </c>
      <c r="M27" s="41">
        <v>21.9</v>
      </c>
    </row>
    <row r="28" spans="1:13">
      <c r="A28" s="274" t="s">
        <v>1308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</sheetData>
  <mergeCells count="11">
    <mergeCell ref="L3:M3"/>
    <mergeCell ref="A28:M28"/>
    <mergeCell ref="A1:M1"/>
    <mergeCell ref="F3:F4"/>
    <mergeCell ref="G3:G4"/>
    <mergeCell ref="A2:M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7" sqref="D17"/>
    </sheetView>
  </sheetViews>
  <sheetFormatPr defaultRowHeight="16.5"/>
  <cols>
    <col min="1" max="1" width="15.25" customWidth="1"/>
    <col min="2" max="4" width="11.625" bestFit="1" customWidth="1"/>
    <col min="5" max="7" width="10.5" bestFit="1" customWidth="1"/>
    <col min="8" max="8" width="11.375" bestFit="1" customWidth="1"/>
  </cols>
  <sheetData>
    <row r="1" spans="1:8" ht="26.25">
      <c r="A1" s="283" t="s">
        <v>728</v>
      </c>
      <c r="B1" s="283"/>
      <c r="C1" s="283"/>
      <c r="D1" s="283"/>
      <c r="E1" s="283"/>
      <c r="F1" s="283"/>
      <c r="G1" s="283"/>
      <c r="H1" s="283"/>
    </row>
    <row r="2" spans="1:8">
      <c r="A2" s="273" t="s">
        <v>87</v>
      </c>
      <c r="B2" s="273"/>
      <c r="C2" s="273"/>
      <c r="D2" s="273"/>
      <c r="E2" s="273"/>
      <c r="F2" s="273"/>
      <c r="G2" s="273"/>
      <c r="H2" s="273"/>
    </row>
    <row r="3" spans="1:8">
      <c r="A3" s="278" t="s">
        <v>74</v>
      </c>
      <c r="B3" s="278" t="s">
        <v>701</v>
      </c>
      <c r="C3" s="278"/>
      <c r="D3" s="278"/>
      <c r="E3" s="278" t="s">
        <v>727</v>
      </c>
      <c r="F3" s="278"/>
      <c r="G3" s="278"/>
      <c r="H3" s="29" t="s">
        <v>726</v>
      </c>
    </row>
    <row r="4" spans="1:8">
      <c r="A4" s="278"/>
      <c r="B4" s="29" t="s">
        <v>10</v>
      </c>
      <c r="C4" s="29" t="s">
        <v>12</v>
      </c>
      <c r="D4" s="29" t="s">
        <v>13</v>
      </c>
      <c r="E4" s="29" t="s">
        <v>10</v>
      </c>
      <c r="F4" s="29" t="s">
        <v>12</v>
      </c>
      <c r="G4" s="29" t="s">
        <v>13</v>
      </c>
      <c r="H4" s="29" t="s">
        <v>689</v>
      </c>
    </row>
    <row r="5" spans="1:8">
      <c r="A5" s="33" t="s">
        <v>80</v>
      </c>
      <c r="B5" s="38">
        <v>51439038</v>
      </c>
      <c r="C5" s="38">
        <v>25636951</v>
      </c>
      <c r="D5" s="38">
        <v>25802087</v>
      </c>
      <c r="E5" s="38">
        <v>2652860</v>
      </c>
      <c r="F5" s="38">
        <v>1534655</v>
      </c>
      <c r="G5" s="38">
        <v>1118205</v>
      </c>
      <c r="H5" s="37">
        <f t="shared" ref="H5:H22" si="0">E5/B5*100</f>
        <v>5.1572892945626236</v>
      </c>
    </row>
    <row r="6" spans="1:8">
      <c r="A6" s="33" t="s">
        <v>49</v>
      </c>
      <c r="B6" s="38">
        <v>9428372</v>
      </c>
      <c r="C6" s="38">
        <v>4570048</v>
      </c>
      <c r="D6" s="38">
        <v>4858324</v>
      </c>
      <c r="E6" s="38">
        <v>391859</v>
      </c>
      <c r="F6" s="38">
        <v>227070</v>
      </c>
      <c r="G6" s="38">
        <v>164789</v>
      </c>
      <c r="H6" s="37">
        <f t="shared" si="0"/>
        <v>4.1561682122852179</v>
      </c>
    </row>
    <row r="7" spans="1:8">
      <c r="A7" s="33" t="s">
        <v>50</v>
      </c>
      <c r="B7" s="38">
        <v>3317812</v>
      </c>
      <c r="C7" s="38">
        <v>1619915</v>
      </c>
      <c r="D7" s="38">
        <v>1697897</v>
      </c>
      <c r="E7" s="38">
        <v>176245</v>
      </c>
      <c r="F7" s="38">
        <v>103732</v>
      </c>
      <c r="G7" s="38">
        <v>72513</v>
      </c>
      <c r="H7" s="37">
        <f t="shared" si="0"/>
        <v>5.3120851934949895</v>
      </c>
    </row>
    <row r="8" spans="1:8">
      <c r="A8" s="33" t="s">
        <v>51</v>
      </c>
      <c r="B8" s="38">
        <v>2363691</v>
      </c>
      <c r="C8" s="38">
        <v>1162865</v>
      </c>
      <c r="D8" s="38">
        <v>1200826</v>
      </c>
      <c r="E8" s="38">
        <v>127611</v>
      </c>
      <c r="F8" s="38">
        <v>74055</v>
      </c>
      <c r="G8" s="38">
        <v>53556</v>
      </c>
      <c r="H8" s="37">
        <f t="shared" si="0"/>
        <v>5.3988021276892795</v>
      </c>
    </row>
    <row r="9" spans="1:8">
      <c r="A9" s="33" t="s">
        <v>52</v>
      </c>
      <c r="B9" s="38">
        <v>2967314</v>
      </c>
      <c r="C9" s="38">
        <v>1485175</v>
      </c>
      <c r="D9" s="38">
        <v>1482139</v>
      </c>
      <c r="E9" s="38">
        <v>151035</v>
      </c>
      <c r="F9" s="38">
        <v>89666</v>
      </c>
      <c r="G9" s="38">
        <v>61369</v>
      </c>
      <c r="H9" s="37">
        <f t="shared" si="0"/>
        <v>5.0899567757237687</v>
      </c>
    </row>
    <row r="10" spans="1:8">
      <c r="A10" s="33" t="s">
        <v>53</v>
      </c>
      <c r="B10" s="38">
        <v>1431050</v>
      </c>
      <c r="C10" s="38">
        <v>707299</v>
      </c>
      <c r="D10" s="38">
        <v>723751</v>
      </c>
      <c r="E10" s="38">
        <v>69476</v>
      </c>
      <c r="F10" s="38">
        <v>39473</v>
      </c>
      <c r="G10" s="38">
        <v>30003</v>
      </c>
      <c r="H10" s="37">
        <f t="shared" si="0"/>
        <v>4.8548967541315813</v>
      </c>
    </row>
    <row r="11" spans="1:8">
      <c r="A11" s="33" t="s">
        <v>54</v>
      </c>
      <c r="B11" s="38">
        <v>1446072</v>
      </c>
      <c r="C11" s="38">
        <v>721245</v>
      </c>
      <c r="D11" s="38">
        <v>724827</v>
      </c>
      <c r="E11" s="38">
        <v>71941</v>
      </c>
      <c r="F11" s="38">
        <v>42041</v>
      </c>
      <c r="G11" s="38">
        <v>29900</v>
      </c>
      <c r="H11" s="37">
        <f t="shared" si="0"/>
        <v>4.9749251766163782</v>
      </c>
    </row>
    <row r="12" spans="1:8">
      <c r="A12" s="33" t="s">
        <v>55</v>
      </c>
      <c r="B12" s="38">
        <v>1110663</v>
      </c>
      <c r="C12" s="38">
        <v>570368</v>
      </c>
      <c r="D12" s="38">
        <v>540295</v>
      </c>
      <c r="E12" s="38">
        <v>51473</v>
      </c>
      <c r="F12" s="38">
        <v>31171</v>
      </c>
      <c r="G12" s="38">
        <v>20302</v>
      </c>
      <c r="H12" s="37">
        <f t="shared" si="0"/>
        <v>4.6344390692766391</v>
      </c>
    </row>
    <row r="13" spans="1:8">
      <c r="A13" s="33" t="s">
        <v>56</v>
      </c>
      <c r="B13" s="38">
        <v>383591</v>
      </c>
      <c r="C13" s="38">
        <v>191389</v>
      </c>
      <c r="D13" s="38">
        <v>192202</v>
      </c>
      <c r="E13" s="38">
        <v>12863</v>
      </c>
      <c r="F13" s="38">
        <v>7696</v>
      </c>
      <c r="G13" s="38">
        <v>5167</v>
      </c>
      <c r="H13" s="37">
        <f t="shared" si="0"/>
        <v>3.3533112090742487</v>
      </c>
    </row>
    <row r="14" spans="1:8">
      <c r="A14" s="33" t="s">
        <v>57</v>
      </c>
      <c r="B14" s="38">
        <v>13589432</v>
      </c>
      <c r="C14" s="38">
        <v>6839276</v>
      </c>
      <c r="D14" s="38">
        <v>6750156</v>
      </c>
      <c r="E14" s="38">
        <v>584834</v>
      </c>
      <c r="F14" s="38">
        <v>347994</v>
      </c>
      <c r="G14" s="38">
        <v>236840</v>
      </c>
      <c r="H14" s="37">
        <f t="shared" si="0"/>
        <v>4.3035941458038867</v>
      </c>
    </row>
    <row r="15" spans="1:8">
      <c r="A15" s="33" t="s">
        <v>81</v>
      </c>
      <c r="B15" s="38">
        <v>1536498</v>
      </c>
      <c r="C15" s="38">
        <v>772947</v>
      </c>
      <c r="D15" s="38">
        <v>763551</v>
      </c>
      <c r="E15" s="38">
        <v>101794</v>
      </c>
      <c r="F15" s="38">
        <v>58918</v>
      </c>
      <c r="G15" s="38">
        <v>42876</v>
      </c>
      <c r="H15" s="37">
        <f t="shared" si="0"/>
        <v>6.6250655711885083</v>
      </c>
    </row>
    <row r="16" spans="1:8">
      <c r="A16" s="33" t="s">
        <v>58</v>
      </c>
      <c r="B16" s="38">
        <v>1595058</v>
      </c>
      <c r="C16" s="38">
        <v>810782</v>
      </c>
      <c r="D16" s="38">
        <v>784276</v>
      </c>
      <c r="E16" s="38">
        <v>97966</v>
      </c>
      <c r="F16" s="38">
        <v>56320</v>
      </c>
      <c r="G16" s="38">
        <v>41646</v>
      </c>
      <c r="H16" s="37">
        <f t="shared" si="0"/>
        <v>6.1418456256763081</v>
      </c>
    </row>
    <row r="17" spans="1:8">
      <c r="A17" s="33" t="s">
        <v>59</v>
      </c>
      <c r="B17" s="38">
        <v>2123037</v>
      </c>
      <c r="C17" s="38">
        <v>1086632</v>
      </c>
      <c r="D17" s="38">
        <v>1036405</v>
      </c>
      <c r="E17" s="38">
        <v>134957</v>
      </c>
      <c r="F17" s="38">
        <v>77329</v>
      </c>
      <c r="G17" s="38">
        <v>57628</v>
      </c>
      <c r="H17" s="37">
        <f t="shared" si="0"/>
        <v>6.3567898251420019</v>
      </c>
    </row>
    <row r="18" spans="1:8">
      <c r="A18" s="33" t="s">
        <v>60</v>
      </c>
      <c r="B18" s="38">
        <v>1769607</v>
      </c>
      <c r="C18" s="38">
        <v>880592</v>
      </c>
      <c r="D18" s="38">
        <v>889015</v>
      </c>
      <c r="E18" s="38">
        <v>132014</v>
      </c>
      <c r="F18" s="38">
        <v>71968</v>
      </c>
      <c r="G18" s="38">
        <v>60046</v>
      </c>
      <c r="H18" s="37">
        <f t="shared" si="0"/>
        <v>7.4600744685119347</v>
      </c>
    </row>
    <row r="19" spans="1:8">
      <c r="A19" s="36" t="s">
        <v>30</v>
      </c>
      <c r="B19" s="43">
        <v>1817697</v>
      </c>
      <c r="C19" s="43">
        <v>915272</v>
      </c>
      <c r="D19" s="43">
        <v>902425</v>
      </c>
      <c r="E19" s="43">
        <v>138595</v>
      </c>
      <c r="F19" s="43">
        <v>74211</v>
      </c>
      <c r="G19" s="43">
        <v>64384</v>
      </c>
      <c r="H19" s="89">
        <f t="shared" si="0"/>
        <v>7.6247581417585</v>
      </c>
    </row>
    <row r="20" spans="1:8">
      <c r="A20" s="33" t="s">
        <v>61</v>
      </c>
      <c r="B20" s="38">
        <v>2600492</v>
      </c>
      <c r="C20" s="38">
        <v>1311881</v>
      </c>
      <c r="D20" s="38">
        <v>1288611</v>
      </c>
      <c r="E20" s="38">
        <v>182835</v>
      </c>
      <c r="F20" s="38">
        <v>102354</v>
      </c>
      <c r="G20" s="38">
        <v>80481</v>
      </c>
      <c r="H20" s="37">
        <f t="shared" si="0"/>
        <v>7.0307849437721783</v>
      </c>
    </row>
    <row r="21" spans="1:8">
      <c r="A21" s="33" t="s">
        <v>62</v>
      </c>
      <c r="B21" s="38">
        <v>3280493</v>
      </c>
      <c r="C21" s="38">
        <v>1651675</v>
      </c>
      <c r="D21" s="38">
        <v>1628818</v>
      </c>
      <c r="E21" s="38">
        <v>190186</v>
      </c>
      <c r="F21" s="38">
        <v>110000</v>
      </c>
      <c r="G21" s="38">
        <v>80186</v>
      </c>
      <c r="H21" s="37">
        <f t="shared" si="0"/>
        <v>5.7974822686712031</v>
      </c>
    </row>
    <row r="22" spans="1:8">
      <c r="A22" s="33" t="s">
        <v>63</v>
      </c>
      <c r="B22" s="38">
        <v>678159</v>
      </c>
      <c r="C22" s="38">
        <v>339590</v>
      </c>
      <c r="D22" s="38">
        <v>338569</v>
      </c>
      <c r="E22" s="38">
        <v>37176</v>
      </c>
      <c r="F22" s="38">
        <v>20657</v>
      </c>
      <c r="G22" s="38">
        <v>16519</v>
      </c>
      <c r="H22" s="37">
        <f t="shared" si="0"/>
        <v>5.4819002623278612</v>
      </c>
    </row>
    <row r="23" spans="1:8">
      <c r="A23" s="274" t="s">
        <v>725</v>
      </c>
      <c r="B23" s="274"/>
      <c r="C23" s="274"/>
      <c r="D23" s="274"/>
      <c r="E23" s="274"/>
      <c r="F23" s="274"/>
      <c r="G23" s="274"/>
      <c r="H23" s="274"/>
    </row>
  </sheetData>
  <mergeCells count="6">
    <mergeCell ref="A23:H23"/>
    <mergeCell ref="A1:H1"/>
    <mergeCell ref="A2:H2"/>
    <mergeCell ref="A3:A4"/>
    <mergeCell ref="B3:D3"/>
    <mergeCell ref="E3:G3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8" sqref="A28:H28"/>
    </sheetView>
  </sheetViews>
  <sheetFormatPr defaultRowHeight="16.5"/>
  <cols>
    <col min="2" max="2" width="10.5" bestFit="1" customWidth="1"/>
    <col min="3" max="7" width="9.125" bestFit="1" customWidth="1"/>
    <col min="8" max="8" width="11.375" bestFit="1" customWidth="1"/>
  </cols>
  <sheetData>
    <row r="1" spans="1:8" ht="26.25">
      <c r="A1" s="283" t="s">
        <v>730</v>
      </c>
      <c r="B1" s="283"/>
      <c r="C1" s="283"/>
      <c r="D1" s="283"/>
      <c r="E1" s="283"/>
      <c r="F1" s="283"/>
      <c r="G1" s="283"/>
      <c r="H1" s="283"/>
    </row>
    <row r="2" spans="1:8">
      <c r="A2" s="273" t="s">
        <v>444</v>
      </c>
      <c r="B2" s="273"/>
      <c r="C2" s="273"/>
      <c r="D2" s="273"/>
      <c r="E2" s="273"/>
      <c r="F2" s="273"/>
      <c r="G2" s="273"/>
      <c r="H2" s="273"/>
    </row>
    <row r="3" spans="1:8">
      <c r="A3" s="278" t="s">
        <v>74</v>
      </c>
      <c r="B3" s="278" t="s">
        <v>701</v>
      </c>
      <c r="C3" s="278"/>
      <c r="D3" s="278"/>
      <c r="E3" s="278" t="s">
        <v>727</v>
      </c>
      <c r="F3" s="278"/>
      <c r="G3" s="278"/>
      <c r="H3" s="29" t="s">
        <v>726</v>
      </c>
    </row>
    <row r="4" spans="1:8">
      <c r="A4" s="278"/>
      <c r="B4" s="29" t="s">
        <v>10</v>
      </c>
      <c r="C4" s="29" t="s">
        <v>12</v>
      </c>
      <c r="D4" s="29" t="s">
        <v>13</v>
      </c>
      <c r="E4" s="29" t="s">
        <v>10</v>
      </c>
      <c r="F4" s="29" t="s">
        <v>12</v>
      </c>
      <c r="G4" s="29" t="s">
        <v>13</v>
      </c>
      <c r="H4" s="29" t="s">
        <v>1296</v>
      </c>
    </row>
    <row r="5" spans="1:8">
      <c r="A5" s="33" t="s">
        <v>30</v>
      </c>
      <c r="B5" s="38">
        <v>1817697</v>
      </c>
      <c r="C5" s="38">
        <v>915272</v>
      </c>
      <c r="D5" s="38">
        <v>902425</v>
      </c>
      <c r="E5" s="38">
        <v>138595</v>
      </c>
      <c r="F5" s="38">
        <v>74211</v>
      </c>
      <c r="G5" s="38">
        <v>64384</v>
      </c>
      <c r="H5" s="37">
        <f t="shared" ref="H5:H27" si="0">E5/B5*100</f>
        <v>7.6247581417585</v>
      </c>
    </row>
    <row r="6" spans="1:8">
      <c r="A6" s="33" t="s">
        <v>32</v>
      </c>
      <c r="B6" s="38">
        <v>216939</v>
      </c>
      <c r="C6" s="38">
        <v>107826</v>
      </c>
      <c r="D6" s="38">
        <v>109113</v>
      </c>
      <c r="E6" s="38">
        <v>13732</v>
      </c>
      <c r="F6" s="38">
        <v>7597</v>
      </c>
      <c r="G6" s="38">
        <v>6135</v>
      </c>
      <c r="H6" s="37">
        <f t="shared" si="0"/>
        <v>6.3298899690696464</v>
      </c>
    </row>
    <row r="7" spans="1:8">
      <c r="A7" s="33" t="s">
        <v>33</v>
      </c>
      <c r="B7" s="38">
        <v>274765</v>
      </c>
      <c r="C7" s="38">
        <v>139821</v>
      </c>
      <c r="D7" s="38">
        <v>134944</v>
      </c>
      <c r="E7" s="38">
        <v>17707</v>
      </c>
      <c r="F7" s="38">
        <v>9764</v>
      </c>
      <c r="G7" s="38">
        <v>7943</v>
      </c>
      <c r="H7" s="37">
        <f t="shared" si="0"/>
        <v>6.4444161374265283</v>
      </c>
    </row>
    <row r="8" spans="1:8">
      <c r="A8" s="33" t="s">
        <v>34</v>
      </c>
      <c r="B8" s="38">
        <v>278737</v>
      </c>
      <c r="C8" s="38">
        <v>139014</v>
      </c>
      <c r="D8" s="38">
        <v>139723</v>
      </c>
      <c r="E8" s="38">
        <v>15795</v>
      </c>
      <c r="F8" s="38">
        <v>8874</v>
      </c>
      <c r="G8" s="38">
        <v>6921</v>
      </c>
      <c r="H8" s="37">
        <f t="shared" si="0"/>
        <v>5.6666319864244787</v>
      </c>
    </row>
    <row r="9" spans="1:8">
      <c r="A9" s="33" t="s">
        <v>35</v>
      </c>
      <c r="B9" s="38">
        <v>116456</v>
      </c>
      <c r="C9" s="38">
        <v>58749</v>
      </c>
      <c r="D9" s="38">
        <v>57707</v>
      </c>
      <c r="E9" s="38">
        <v>8427</v>
      </c>
      <c r="F9" s="38">
        <v>4524</v>
      </c>
      <c r="G9" s="38">
        <v>3903</v>
      </c>
      <c r="H9" s="37">
        <f t="shared" si="0"/>
        <v>7.2362093838016079</v>
      </c>
    </row>
    <row r="10" spans="1:8">
      <c r="A10" s="33" t="s">
        <v>36</v>
      </c>
      <c r="B10" s="38">
        <v>152168</v>
      </c>
      <c r="C10" s="38">
        <v>79523</v>
      </c>
      <c r="D10" s="38">
        <v>72645</v>
      </c>
      <c r="E10" s="38">
        <v>7802</v>
      </c>
      <c r="F10" s="38">
        <v>4418</v>
      </c>
      <c r="G10" s="38">
        <v>3384</v>
      </c>
      <c r="H10" s="37">
        <f t="shared" si="0"/>
        <v>5.1272278008516903</v>
      </c>
    </row>
    <row r="11" spans="1:8">
      <c r="A11" s="33" t="s">
        <v>37</v>
      </c>
      <c r="B11" s="38">
        <v>45792</v>
      </c>
      <c r="C11" s="38">
        <v>23168</v>
      </c>
      <c r="D11" s="38">
        <v>22624</v>
      </c>
      <c r="E11" s="38">
        <v>4016</v>
      </c>
      <c r="F11" s="38">
        <v>2179</v>
      </c>
      <c r="G11" s="38">
        <v>1837</v>
      </c>
      <c r="H11" s="37">
        <f t="shared" si="0"/>
        <v>8.7700908455625441</v>
      </c>
    </row>
    <row r="12" spans="1:8">
      <c r="A12" s="33" t="s">
        <v>38</v>
      </c>
      <c r="B12" s="38">
        <v>27060</v>
      </c>
      <c r="C12" s="38">
        <v>13386</v>
      </c>
      <c r="D12" s="38">
        <v>13674</v>
      </c>
      <c r="E12" s="38">
        <v>3152</v>
      </c>
      <c r="F12" s="38">
        <v>1569</v>
      </c>
      <c r="G12" s="38">
        <v>1583</v>
      </c>
      <c r="H12" s="37">
        <f t="shared" si="0"/>
        <v>11.648189209164819</v>
      </c>
    </row>
    <row r="13" spans="1:8">
      <c r="A13" s="33" t="s">
        <v>24</v>
      </c>
      <c r="B13" s="38">
        <v>24655</v>
      </c>
      <c r="C13" s="38">
        <v>12052</v>
      </c>
      <c r="D13" s="38">
        <v>12603</v>
      </c>
      <c r="E13" s="38">
        <v>2722</v>
      </c>
      <c r="F13" s="38">
        <v>1447</v>
      </c>
      <c r="G13" s="38">
        <v>1275</v>
      </c>
      <c r="H13" s="37">
        <f t="shared" si="0"/>
        <v>11.040356925572906</v>
      </c>
    </row>
    <row r="14" spans="1:8">
      <c r="A14" s="33" t="s">
        <v>39</v>
      </c>
      <c r="B14" s="38">
        <v>61880</v>
      </c>
      <c r="C14" s="38">
        <v>30170</v>
      </c>
      <c r="D14" s="38">
        <v>31710</v>
      </c>
      <c r="E14" s="38">
        <v>7275</v>
      </c>
      <c r="F14" s="38">
        <v>3672</v>
      </c>
      <c r="G14" s="38">
        <v>3603</v>
      </c>
      <c r="H14" s="37">
        <f t="shared" si="0"/>
        <v>11.756625727213962</v>
      </c>
    </row>
    <row r="15" spans="1:8">
      <c r="A15" s="33" t="s">
        <v>26</v>
      </c>
      <c r="B15" s="38">
        <v>38471</v>
      </c>
      <c r="C15" s="38">
        <v>18823</v>
      </c>
      <c r="D15" s="38">
        <v>19648</v>
      </c>
      <c r="E15" s="38">
        <v>4303</v>
      </c>
      <c r="F15" s="38">
        <v>2232</v>
      </c>
      <c r="G15" s="38">
        <v>2071</v>
      </c>
      <c r="H15" s="37">
        <f t="shared" si="0"/>
        <v>11.185048478074394</v>
      </c>
    </row>
    <row r="16" spans="1:8">
      <c r="A16" s="33" t="s">
        <v>40</v>
      </c>
      <c r="B16" s="38">
        <v>62024</v>
      </c>
      <c r="C16" s="38">
        <v>30643</v>
      </c>
      <c r="D16" s="38">
        <v>31381</v>
      </c>
      <c r="E16" s="38">
        <v>5199</v>
      </c>
      <c r="F16" s="38">
        <v>2756</v>
      </c>
      <c r="G16" s="38">
        <v>2443</v>
      </c>
      <c r="H16" s="37">
        <f t="shared" si="0"/>
        <v>8.3822391332387465</v>
      </c>
    </row>
    <row r="17" spans="1:8">
      <c r="A17" s="33" t="s">
        <v>5</v>
      </c>
      <c r="B17" s="38">
        <v>35650</v>
      </c>
      <c r="C17" s="38">
        <v>17402</v>
      </c>
      <c r="D17" s="38">
        <v>18248</v>
      </c>
      <c r="E17" s="38">
        <v>3770</v>
      </c>
      <c r="F17" s="38">
        <v>1884</v>
      </c>
      <c r="G17" s="38">
        <v>1886</v>
      </c>
      <c r="H17" s="37">
        <f t="shared" si="0"/>
        <v>10.575035063113605</v>
      </c>
    </row>
    <row r="18" spans="1:8">
      <c r="A18" s="33" t="s">
        <v>41</v>
      </c>
      <c r="B18" s="38">
        <v>33177</v>
      </c>
      <c r="C18" s="38">
        <v>16128</v>
      </c>
      <c r="D18" s="38">
        <v>17049</v>
      </c>
      <c r="E18" s="38">
        <v>3206</v>
      </c>
      <c r="F18" s="38">
        <v>1608</v>
      </c>
      <c r="G18" s="38">
        <v>1598</v>
      </c>
      <c r="H18" s="37">
        <f t="shared" si="0"/>
        <v>9.6633209753745071</v>
      </c>
    </row>
    <row r="19" spans="1:8">
      <c r="A19" s="33" t="s">
        <v>42</v>
      </c>
      <c r="B19" s="38">
        <v>65831</v>
      </c>
      <c r="C19" s="38">
        <v>32772</v>
      </c>
      <c r="D19" s="38">
        <v>33059</v>
      </c>
      <c r="E19" s="38">
        <v>6257</v>
      </c>
      <c r="F19" s="38">
        <v>3351</v>
      </c>
      <c r="G19" s="38">
        <v>2906</v>
      </c>
      <c r="H19" s="37">
        <f t="shared" si="0"/>
        <v>9.5046406708085858</v>
      </c>
    </row>
    <row r="20" spans="1:8">
      <c r="A20" s="33" t="s">
        <v>43</v>
      </c>
      <c r="B20" s="38">
        <v>52395</v>
      </c>
      <c r="C20" s="38">
        <v>27359</v>
      </c>
      <c r="D20" s="38">
        <v>25036</v>
      </c>
      <c r="E20" s="38">
        <v>4580</v>
      </c>
      <c r="F20" s="38">
        <v>2420</v>
      </c>
      <c r="G20" s="38">
        <v>2160</v>
      </c>
      <c r="H20" s="37">
        <f t="shared" si="0"/>
        <v>8.7412921080255757</v>
      </c>
    </row>
    <row r="21" spans="1:8">
      <c r="A21" s="33" t="s">
        <v>44</v>
      </c>
      <c r="B21" s="38">
        <v>90608</v>
      </c>
      <c r="C21" s="38">
        <v>45607</v>
      </c>
      <c r="D21" s="38">
        <v>45001</v>
      </c>
      <c r="E21" s="38">
        <v>6253</v>
      </c>
      <c r="F21" s="38">
        <v>3370</v>
      </c>
      <c r="G21" s="38">
        <v>2883</v>
      </c>
      <c r="H21" s="37">
        <f t="shared" si="0"/>
        <v>6.901156630761081</v>
      </c>
    </row>
    <row r="22" spans="1:8">
      <c r="A22" s="33" t="s">
        <v>45</v>
      </c>
      <c r="B22" s="38">
        <v>30784</v>
      </c>
      <c r="C22" s="38">
        <v>15539</v>
      </c>
      <c r="D22" s="38">
        <v>15245</v>
      </c>
      <c r="E22" s="38">
        <v>3651</v>
      </c>
      <c r="F22" s="38">
        <v>1821</v>
      </c>
      <c r="G22" s="38">
        <v>1830</v>
      </c>
      <c r="H22" s="37">
        <f t="shared" si="0"/>
        <v>11.860057172557173</v>
      </c>
    </row>
    <row r="23" spans="1:8">
      <c r="A23" s="33" t="s">
        <v>46</v>
      </c>
      <c r="B23" s="38">
        <v>52197</v>
      </c>
      <c r="C23" s="38">
        <v>26081</v>
      </c>
      <c r="D23" s="38">
        <v>26116</v>
      </c>
      <c r="E23" s="38">
        <v>5027</v>
      </c>
      <c r="F23" s="38">
        <v>2502</v>
      </c>
      <c r="G23" s="38">
        <v>2525</v>
      </c>
      <c r="H23" s="37">
        <f t="shared" si="0"/>
        <v>9.6308216947334149</v>
      </c>
    </row>
    <row r="24" spans="1:8">
      <c r="A24" s="33" t="s">
        <v>47</v>
      </c>
      <c r="B24" s="38">
        <v>43146</v>
      </c>
      <c r="C24" s="38">
        <v>22162</v>
      </c>
      <c r="D24" s="38">
        <v>20984</v>
      </c>
      <c r="E24" s="38">
        <v>4006</v>
      </c>
      <c r="F24" s="38">
        <v>2160</v>
      </c>
      <c r="G24" s="38">
        <v>1846</v>
      </c>
      <c r="H24" s="37">
        <f t="shared" si="0"/>
        <v>9.2847540907616004</v>
      </c>
    </row>
    <row r="25" spans="1:8">
      <c r="A25" s="33" t="s">
        <v>48</v>
      </c>
      <c r="B25" s="38">
        <v>47597</v>
      </c>
      <c r="C25" s="38">
        <v>24017</v>
      </c>
      <c r="D25" s="38">
        <v>23580</v>
      </c>
      <c r="E25" s="38">
        <v>4491</v>
      </c>
      <c r="F25" s="38">
        <v>2333</v>
      </c>
      <c r="G25" s="38">
        <v>2158</v>
      </c>
      <c r="H25" s="37">
        <f t="shared" si="0"/>
        <v>9.4354686219719728</v>
      </c>
    </row>
    <row r="26" spans="1:8">
      <c r="A26" s="33" t="s">
        <v>29</v>
      </c>
      <c r="B26" s="38">
        <v>29507</v>
      </c>
      <c r="C26" s="38">
        <v>14684</v>
      </c>
      <c r="D26" s="38">
        <v>14823</v>
      </c>
      <c r="E26" s="38">
        <v>3101</v>
      </c>
      <c r="F26" s="38">
        <v>1551</v>
      </c>
      <c r="G26" s="38">
        <v>1550</v>
      </c>
      <c r="H26" s="37">
        <f t="shared" si="0"/>
        <v>10.509370657810011</v>
      </c>
    </row>
    <row r="27" spans="1:8">
      <c r="A27" s="33" t="s">
        <v>4</v>
      </c>
      <c r="B27" s="38">
        <v>37858</v>
      </c>
      <c r="C27" s="38">
        <v>20346</v>
      </c>
      <c r="D27" s="38">
        <v>17512</v>
      </c>
      <c r="E27" s="38">
        <v>4123</v>
      </c>
      <c r="F27" s="38">
        <v>2179</v>
      </c>
      <c r="G27" s="38">
        <v>1944</v>
      </c>
      <c r="H27" s="37">
        <f t="shared" si="0"/>
        <v>10.890696814411749</v>
      </c>
    </row>
    <row r="28" spans="1:8">
      <c r="A28" s="274" t="s">
        <v>729</v>
      </c>
      <c r="B28" s="274"/>
      <c r="C28" s="274"/>
      <c r="D28" s="274"/>
      <c r="E28" s="274"/>
      <c r="F28" s="274"/>
      <c r="G28" s="274"/>
      <c r="H28" s="274"/>
    </row>
  </sheetData>
  <mergeCells count="6">
    <mergeCell ref="A28:H28"/>
    <mergeCell ref="A1:H1"/>
    <mergeCell ref="A2:H2"/>
    <mergeCell ref="A3:A4"/>
    <mergeCell ref="B3:D3"/>
    <mergeCell ref="E3:G3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K32" sqref="K32"/>
    </sheetView>
  </sheetViews>
  <sheetFormatPr defaultRowHeight="16.5"/>
  <cols>
    <col min="1" max="1" width="18" customWidth="1"/>
    <col min="2" max="3" width="17.75" customWidth="1"/>
    <col min="4" max="4" width="24.25" customWidth="1"/>
  </cols>
  <sheetData>
    <row r="1" spans="1:4" ht="26.25">
      <c r="A1" s="269" t="s">
        <v>733</v>
      </c>
      <c r="B1" s="269"/>
      <c r="C1" s="269"/>
      <c r="D1" s="269"/>
    </row>
    <row r="2" spans="1:4">
      <c r="A2" s="273" t="s">
        <v>444</v>
      </c>
      <c r="B2" s="273"/>
      <c r="C2" s="273"/>
      <c r="D2" s="273"/>
    </row>
    <row r="3" spans="1:4">
      <c r="A3" s="278" t="s">
        <v>74</v>
      </c>
      <c r="B3" s="278" t="s">
        <v>1297</v>
      </c>
      <c r="C3" s="278" t="s">
        <v>1298</v>
      </c>
      <c r="D3" s="29" t="s">
        <v>732</v>
      </c>
    </row>
    <row r="4" spans="1:4">
      <c r="A4" s="278"/>
      <c r="B4" s="278"/>
      <c r="C4" s="278"/>
      <c r="D4" s="29" t="s">
        <v>1299</v>
      </c>
    </row>
    <row r="5" spans="1:4">
      <c r="A5" s="33" t="s">
        <v>49</v>
      </c>
      <c r="B5" s="70">
        <v>643077</v>
      </c>
      <c r="C5" s="70">
        <v>168282</v>
      </c>
      <c r="D5" s="67">
        <f t="shared" ref="D5:D21" si="0">C5/B5*100</f>
        <v>26.168250458343245</v>
      </c>
    </row>
    <row r="6" spans="1:4">
      <c r="A6" s="33" t="s">
        <v>50</v>
      </c>
      <c r="B6" s="70">
        <v>216689</v>
      </c>
      <c r="C6" s="70">
        <v>52508</v>
      </c>
      <c r="D6" s="67">
        <f t="shared" si="0"/>
        <v>24.231963782194761</v>
      </c>
    </row>
    <row r="7" spans="1:4">
      <c r="A7" s="33" t="s">
        <v>51</v>
      </c>
      <c r="B7" s="70">
        <v>156806</v>
      </c>
      <c r="C7" s="70">
        <v>40137</v>
      </c>
      <c r="D7" s="67">
        <f t="shared" si="0"/>
        <v>25.596597068989706</v>
      </c>
    </row>
    <row r="8" spans="1:4">
      <c r="A8" s="33" t="s">
        <v>52</v>
      </c>
      <c r="B8" s="70">
        <v>145230</v>
      </c>
      <c r="C8" s="70">
        <v>44285</v>
      </c>
      <c r="D8" s="67">
        <f t="shared" si="0"/>
        <v>30.493011085863802</v>
      </c>
    </row>
    <row r="9" spans="1:4">
      <c r="A9" s="33" t="s">
        <v>53</v>
      </c>
      <c r="B9" s="70">
        <v>79556</v>
      </c>
      <c r="C9" s="70">
        <v>22907</v>
      </c>
      <c r="D9" s="67">
        <f t="shared" si="0"/>
        <v>28.793554225954043</v>
      </c>
    </row>
    <row r="10" spans="1:4">
      <c r="A10" s="33" t="s">
        <v>54</v>
      </c>
      <c r="B10" s="70">
        <v>102976</v>
      </c>
      <c r="C10" s="70">
        <v>22227</v>
      </c>
      <c r="D10" s="67">
        <f t="shared" si="0"/>
        <v>21.584641081417029</v>
      </c>
    </row>
    <row r="11" spans="1:4">
      <c r="A11" s="33" t="s">
        <v>55</v>
      </c>
      <c r="B11" s="70">
        <v>52775</v>
      </c>
      <c r="C11" s="70">
        <v>10373</v>
      </c>
      <c r="D11" s="67">
        <f t="shared" si="0"/>
        <v>19.655139744197065</v>
      </c>
    </row>
    <row r="12" spans="1:4">
      <c r="A12" s="33" t="s">
        <v>56</v>
      </c>
      <c r="B12" s="70">
        <v>15690</v>
      </c>
      <c r="C12" s="70">
        <v>4101</v>
      </c>
      <c r="D12" s="67">
        <f t="shared" si="0"/>
        <v>26.137667304015295</v>
      </c>
    </row>
    <row r="13" spans="1:4">
      <c r="A13" s="33" t="s">
        <v>57</v>
      </c>
      <c r="B13" s="70">
        <v>607084</v>
      </c>
      <c r="C13" s="70">
        <v>158659</v>
      </c>
      <c r="D13" s="67">
        <f t="shared" si="0"/>
        <v>26.134604107504067</v>
      </c>
    </row>
    <row r="14" spans="1:4">
      <c r="A14" s="33" t="s">
        <v>81</v>
      </c>
      <c r="B14" s="70">
        <v>78395</v>
      </c>
      <c r="C14" s="70">
        <v>22022</v>
      </c>
      <c r="D14" s="67">
        <f t="shared" si="0"/>
        <v>28.091077237068689</v>
      </c>
    </row>
    <row r="15" spans="1:4">
      <c r="A15" s="33" t="s">
        <v>58</v>
      </c>
      <c r="B15" s="70">
        <v>71443</v>
      </c>
      <c r="C15" s="70">
        <v>19226</v>
      </c>
      <c r="D15" s="67">
        <f t="shared" si="0"/>
        <v>26.910963985274979</v>
      </c>
    </row>
    <row r="16" spans="1:4">
      <c r="A16" s="33" t="s">
        <v>59</v>
      </c>
      <c r="B16" s="70">
        <v>92154</v>
      </c>
      <c r="C16" s="70">
        <v>26720</v>
      </c>
      <c r="D16" s="67">
        <f t="shared" si="0"/>
        <v>28.994943247173211</v>
      </c>
    </row>
    <row r="17" spans="1:4">
      <c r="A17" s="33" t="s">
        <v>60</v>
      </c>
      <c r="B17" s="70">
        <v>91218</v>
      </c>
      <c r="C17" s="70">
        <v>25541</v>
      </c>
      <c r="D17" s="67">
        <f t="shared" si="0"/>
        <v>27.999956149005676</v>
      </c>
    </row>
    <row r="18" spans="1:4">
      <c r="A18" s="36" t="s">
        <v>30</v>
      </c>
      <c r="B18" s="77">
        <v>70652</v>
      </c>
      <c r="C18" s="77">
        <v>20505</v>
      </c>
      <c r="D18" s="90">
        <f t="shared" si="0"/>
        <v>29.022532978542714</v>
      </c>
    </row>
    <row r="19" spans="1:4">
      <c r="A19" s="33" t="s">
        <v>61</v>
      </c>
      <c r="B19" s="70">
        <v>104461</v>
      </c>
      <c r="C19" s="70">
        <v>33112</v>
      </c>
      <c r="D19" s="67">
        <f t="shared" si="0"/>
        <v>31.697954260441698</v>
      </c>
    </row>
    <row r="20" spans="1:4">
      <c r="A20" s="33" t="s">
        <v>62</v>
      </c>
      <c r="B20" s="70">
        <v>146838</v>
      </c>
      <c r="C20" s="70">
        <v>36369</v>
      </c>
      <c r="D20" s="67">
        <f t="shared" si="0"/>
        <v>24.768111796673885</v>
      </c>
    </row>
    <row r="21" spans="1:4">
      <c r="A21" s="33" t="s">
        <v>63</v>
      </c>
      <c r="B21" s="70">
        <v>36564</v>
      </c>
      <c r="C21" s="70">
        <v>8045</v>
      </c>
      <c r="D21" s="67">
        <f t="shared" si="0"/>
        <v>22.002516136090144</v>
      </c>
    </row>
    <row r="22" spans="1:4" ht="22.5" customHeight="1">
      <c r="A22" s="274" t="s">
        <v>731</v>
      </c>
      <c r="B22" s="274"/>
      <c r="C22" s="274"/>
      <c r="D22" s="274"/>
    </row>
  </sheetData>
  <mergeCells count="6">
    <mergeCell ref="A22:D22"/>
    <mergeCell ref="A1:D1"/>
    <mergeCell ref="A2:D2"/>
    <mergeCell ref="A3:A4"/>
    <mergeCell ref="B3:B4"/>
    <mergeCell ref="C3:C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3" sqref="A3"/>
    </sheetView>
  </sheetViews>
  <sheetFormatPr defaultRowHeight="16.5"/>
  <cols>
    <col min="1" max="1" width="24.125" bestFit="1" customWidth="1"/>
    <col min="2" max="2" width="5.25" bestFit="1" customWidth="1"/>
    <col min="3" max="3" width="3.5" bestFit="1" customWidth="1"/>
    <col min="4" max="4" width="47.5" customWidth="1"/>
    <col min="9" max="9" width="12.875" customWidth="1"/>
    <col min="10" max="10" width="51.125" customWidth="1"/>
  </cols>
  <sheetData>
    <row r="1" spans="1:5" ht="30" customHeight="1">
      <c r="A1" s="269" t="s">
        <v>1</v>
      </c>
      <c r="B1" s="269"/>
      <c r="C1" s="269"/>
      <c r="D1" s="269"/>
      <c r="E1" s="44"/>
    </row>
    <row r="2" spans="1:5">
      <c r="A2" s="24" t="s">
        <v>74</v>
      </c>
      <c r="B2" s="24" t="s">
        <v>80</v>
      </c>
      <c r="C2" s="271" t="s">
        <v>1257</v>
      </c>
      <c r="D2" s="271"/>
    </row>
    <row r="3" spans="1:5">
      <c r="A3" s="33" t="s">
        <v>1258</v>
      </c>
      <c r="B3" s="33">
        <v>30</v>
      </c>
      <c r="C3" s="33">
        <v>6</v>
      </c>
      <c r="D3" s="66" t="s">
        <v>6</v>
      </c>
    </row>
    <row r="4" spans="1:5">
      <c r="A4" s="272" t="s">
        <v>7</v>
      </c>
      <c r="B4" s="272">
        <v>98</v>
      </c>
      <c r="C4" s="272">
        <v>17</v>
      </c>
      <c r="D4" s="66" t="s">
        <v>1259</v>
      </c>
    </row>
    <row r="5" spans="1:5">
      <c r="A5" s="272"/>
      <c r="B5" s="272"/>
      <c r="C5" s="272"/>
      <c r="D5" s="66" t="s">
        <v>1260</v>
      </c>
    </row>
    <row r="6" spans="1:5">
      <c r="A6" s="272"/>
      <c r="B6" s="272"/>
      <c r="C6" s="272"/>
      <c r="D6" s="66" t="s">
        <v>1261</v>
      </c>
    </row>
    <row r="7" spans="1:5">
      <c r="A7" s="33" t="s">
        <v>8</v>
      </c>
      <c r="B7" s="33">
        <v>27</v>
      </c>
      <c r="C7" s="33">
        <v>4</v>
      </c>
      <c r="D7" s="66" t="s">
        <v>31</v>
      </c>
    </row>
    <row r="8" spans="1:5">
      <c r="A8" s="33" t="s">
        <v>9</v>
      </c>
      <c r="B8" s="33">
        <v>11</v>
      </c>
      <c r="C8" s="33">
        <v>1</v>
      </c>
      <c r="D8" s="66" t="s">
        <v>4</v>
      </c>
    </row>
    <row r="9" spans="1:5">
      <c r="A9" s="270" t="s">
        <v>1277</v>
      </c>
      <c r="B9" s="270"/>
      <c r="C9" s="270"/>
      <c r="D9" s="270"/>
    </row>
    <row r="34" spans="9:10">
      <c r="I34" s="2"/>
      <c r="J34" s="2"/>
    </row>
  </sheetData>
  <mergeCells count="6">
    <mergeCell ref="A9:D9"/>
    <mergeCell ref="C2:D2"/>
    <mergeCell ref="A1:D1"/>
    <mergeCell ref="A4:A6"/>
    <mergeCell ref="B4:B6"/>
    <mergeCell ref="C4:C6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4" sqref="A24:F24"/>
    </sheetView>
  </sheetViews>
  <sheetFormatPr defaultRowHeight="16.5"/>
  <cols>
    <col min="1" max="1" width="21" customWidth="1"/>
    <col min="2" max="2" width="11.625" bestFit="1" customWidth="1"/>
    <col min="3" max="3" width="12.75" bestFit="1" customWidth="1"/>
    <col min="4" max="4" width="10.625" bestFit="1" customWidth="1"/>
    <col min="5" max="5" width="12.75" bestFit="1" customWidth="1"/>
    <col min="6" max="6" width="22.875" bestFit="1" customWidth="1"/>
  </cols>
  <sheetData>
    <row r="1" spans="1:6" ht="26.25">
      <c r="A1" s="269" t="s">
        <v>740</v>
      </c>
      <c r="B1" s="269"/>
      <c r="C1" s="269"/>
      <c r="D1" s="269"/>
      <c r="E1" s="269"/>
      <c r="F1" s="269"/>
    </row>
    <row r="2" spans="1:6">
      <c r="A2" s="273" t="s">
        <v>87</v>
      </c>
      <c r="B2" s="273"/>
      <c r="C2" s="273"/>
      <c r="D2" s="273"/>
      <c r="E2" s="273"/>
      <c r="F2" s="273"/>
    </row>
    <row r="3" spans="1:6">
      <c r="A3" s="278" t="s">
        <v>74</v>
      </c>
      <c r="B3" s="278" t="s">
        <v>739</v>
      </c>
      <c r="C3" s="278"/>
      <c r="D3" s="278"/>
      <c r="E3" s="278" t="s">
        <v>738</v>
      </c>
      <c r="F3" s="278"/>
    </row>
    <row r="4" spans="1:6">
      <c r="A4" s="278"/>
      <c r="B4" s="278"/>
      <c r="C4" s="278"/>
      <c r="D4" s="278"/>
      <c r="E4" s="278" t="s">
        <v>737</v>
      </c>
      <c r="F4" s="278"/>
    </row>
    <row r="5" spans="1:6">
      <c r="A5" s="278"/>
      <c r="B5" s="29" t="s">
        <v>10</v>
      </c>
      <c r="C5" s="29" t="s">
        <v>1300</v>
      </c>
      <c r="D5" s="29" t="s">
        <v>1301</v>
      </c>
      <c r="E5" s="29" t="s">
        <v>736</v>
      </c>
      <c r="F5" s="29" t="s">
        <v>735</v>
      </c>
    </row>
    <row r="6" spans="1:6">
      <c r="A6" s="33" t="s">
        <v>80</v>
      </c>
      <c r="B6" s="78">
        <v>1522292</v>
      </c>
      <c r="C6" s="79">
        <v>1164667</v>
      </c>
      <c r="D6" s="79">
        <v>357625</v>
      </c>
      <c r="E6" s="80">
        <v>51409978</v>
      </c>
      <c r="F6" s="81">
        <v>2.961082768796361</v>
      </c>
    </row>
    <row r="7" spans="1:6">
      <c r="A7" s="33" t="s">
        <v>49</v>
      </c>
      <c r="B7" s="82">
        <v>258937</v>
      </c>
      <c r="C7" s="82">
        <v>190749</v>
      </c>
      <c r="D7" s="82">
        <v>68188</v>
      </c>
      <c r="E7" s="80">
        <v>9496371</v>
      </c>
      <c r="F7" s="81">
        <v>2.7266942287743392</v>
      </c>
    </row>
    <row r="8" spans="1:6">
      <c r="A8" s="33" t="s">
        <v>50</v>
      </c>
      <c r="B8" s="82">
        <v>146419</v>
      </c>
      <c r="C8" s="82">
        <v>108179</v>
      </c>
      <c r="D8" s="82">
        <v>38240</v>
      </c>
      <c r="E8" s="80">
        <v>3222601</v>
      </c>
      <c r="F8" s="81">
        <v>4.5435038343251311</v>
      </c>
    </row>
    <row r="9" spans="1:6">
      <c r="A9" s="33" t="s">
        <v>51</v>
      </c>
      <c r="B9" s="82">
        <v>96789</v>
      </c>
      <c r="C9" s="82">
        <v>72564</v>
      </c>
      <c r="D9" s="82">
        <v>24225</v>
      </c>
      <c r="E9" s="80">
        <v>2302374</v>
      </c>
      <c r="F9" s="81">
        <v>4.2038782578330016</v>
      </c>
    </row>
    <row r="10" spans="1:6">
      <c r="A10" s="33" t="s">
        <v>52</v>
      </c>
      <c r="B10" s="82">
        <v>101263</v>
      </c>
      <c r="C10" s="82">
        <v>73610</v>
      </c>
      <c r="D10" s="82">
        <v>27653</v>
      </c>
      <c r="E10" s="80">
        <v>2960689</v>
      </c>
      <c r="F10" s="81">
        <v>3.4202511645093421</v>
      </c>
    </row>
    <row r="11" spans="1:6">
      <c r="A11" s="33" t="s">
        <v>53</v>
      </c>
      <c r="B11" s="82">
        <v>61742</v>
      </c>
      <c r="C11" s="82">
        <v>41831</v>
      </c>
      <c r="D11" s="82">
        <v>19911</v>
      </c>
      <c r="E11" s="80">
        <v>1397322</v>
      </c>
      <c r="F11" s="81">
        <v>4.4185949981464541</v>
      </c>
    </row>
    <row r="12" spans="1:6">
      <c r="A12" s="33" t="s">
        <v>54</v>
      </c>
      <c r="B12" s="82">
        <v>49398</v>
      </c>
      <c r="C12" s="82">
        <v>35131</v>
      </c>
      <c r="D12" s="82">
        <v>14267</v>
      </c>
      <c r="E12" s="80">
        <v>1422643</v>
      </c>
      <c r="F12" s="81">
        <v>3.472269571494746</v>
      </c>
    </row>
    <row r="13" spans="1:6">
      <c r="A13" s="33" t="s">
        <v>55</v>
      </c>
      <c r="B13" s="82">
        <v>22911</v>
      </c>
      <c r="C13" s="82">
        <v>18094</v>
      </c>
      <c r="D13" s="82">
        <v>4817</v>
      </c>
      <c r="E13" s="80">
        <v>1110677</v>
      </c>
      <c r="F13" s="81">
        <v>2.0627959343715587</v>
      </c>
    </row>
    <row r="14" spans="1:6">
      <c r="A14" s="33" t="s">
        <v>56</v>
      </c>
      <c r="B14" s="82">
        <v>4409</v>
      </c>
      <c r="C14" s="82">
        <v>3415</v>
      </c>
      <c r="D14" s="82">
        <v>994</v>
      </c>
      <c r="E14" s="80">
        <v>386776</v>
      </c>
      <c r="F14" s="81">
        <v>1.1399362938755249</v>
      </c>
    </row>
    <row r="15" spans="1:6">
      <c r="A15" s="33" t="s">
        <v>57</v>
      </c>
      <c r="B15" s="82">
        <v>255348</v>
      </c>
      <c r="C15" s="82">
        <v>205126</v>
      </c>
      <c r="D15" s="82">
        <v>50222</v>
      </c>
      <c r="E15" s="80">
        <v>13857593</v>
      </c>
      <c r="F15" s="81">
        <v>1.8426576678936955</v>
      </c>
    </row>
    <row r="16" spans="1:6">
      <c r="A16" s="33" t="s">
        <v>81</v>
      </c>
      <c r="B16" s="82">
        <v>55300</v>
      </c>
      <c r="C16" s="82">
        <v>44147</v>
      </c>
      <c r="D16" s="82">
        <v>11153</v>
      </c>
      <c r="E16" s="80">
        <v>1503671</v>
      </c>
      <c r="F16" s="81">
        <v>3.6776661916070736</v>
      </c>
    </row>
    <row r="17" spans="1:6">
      <c r="A17" s="33" t="s">
        <v>58</v>
      </c>
      <c r="B17" s="82">
        <v>48021</v>
      </c>
      <c r="C17" s="82">
        <v>38880</v>
      </c>
      <c r="D17" s="82">
        <v>9141</v>
      </c>
      <c r="E17" s="80">
        <v>1598867</v>
      </c>
      <c r="F17" s="81">
        <v>3.0034393104617205</v>
      </c>
    </row>
    <row r="18" spans="1:6">
      <c r="A18" s="33" t="s">
        <v>59</v>
      </c>
      <c r="B18" s="82">
        <v>56822</v>
      </c>
      <c r="C18" s="82">
        <v>46830</v>
      </c>
      <c r="D18" s="82">
        <v>9992</v>
      </c>
      <c r="E18" s="80">
        <v>2157366</v>
      </c>
      <c r="F18" s="81">
        <v>2.6338599940853804</v>
      </c>
    </row>
    <row r="19" spans="1:6">
      <c r="A19" s="33" t="s">
        <v>60</v>
      </c>
      <c r="B19" s="82">
        <v>82083</v>
      </c>
      <c r="C19" s="82">
        <v>60512</v>
      </c>
      <c r="D19" s="82">
        <v>21571</v>
      </c>
      <c r="E19" s="80">
        <v>1720974</v>
      </c>
      <c r="F19" s="81">
        <v>4.769566536159175</v>
      </c>
    </row>
    <row r="20" spans="1:6">
      <c r="A20" s="36" t="s">
        <v>30</v>
      </c>
      <c r="B20" s="91">
        <v>67392</v>
      </c>
      <c r="C20" s="91">
        <v>55381</v>
      </c>
      <c r="D20" s="91">
        <v>12011</v>
      </c>
      <c r="E20" s="92">
        <v>1787568</v>
      </c>
      <c r="F20" s="89">
        <v>3.7700383985392447</v>
      </c>
    </row>
    <row r="21" spans="1:6">
      <c r="A21" s="33" t="s">
        <v>61</v>
      </c>
      <c r="B21" s="82">
        <v>95120</v>
      </c>
      <c r="C21" s="82">
        <v>76498</v>
      </c>
      <c r="D21" s="82">
        <v>18622</v>
      </c>
      <c r="E21" s="80">
        <v>2558755</v>
      </c>
      <c r="F21" s="81">
        <v>3.7174328921682611</v>
      </c>
    </row>
    <row r="22" spans="1:6">
      <c r="A22" s="33" t="s">
        <v>62</v>
      </c>
      <c r="B22" s="82">
        <v>99697</v>
      </c>
      <c r="C22" s="82">
        <v>79138</v>
      </c>
      <c r="D22" s="82">
        <v>20559</v>
      </c>
      <c r="E22" s="80">
        <v>3250104</v>
      </c>
      <c r="F22" s="81">
        <v>3.0675018399411216</v>
      </c>
    </row>
    <row r="23" spans="1:6">
      <c r="A23" s="33" t="s">
        <v>63</v>
      </c>
      <c r="B23" s="82">
        <v>20641</v>
      </c>
      <c r="C23" s="82">
        <v>14582</v>
      </c>
      <c r="D23" s="82">
        <v>6059</v>
      </c>
      <c r="E23" s="80">
        <v>675627</v>
      </c>
      <c r="F23" s="81">
        <v>3.0550880885458991</v>
      </c>
    </row>
    <row r="24" spans="1:6">
      <c r="A24" s="274" t="s">
        <v>734</v>
      </c>
      <c r="B24" s="274"/>
      <c r="C24" s="274"/>
      <c r="D24" s="274"/>
      <c r="E24" s="274"/>
      <c r="F24" s="274"/>
    </row>
  </sheetData>
  <mergeCells count="7">
    <mergeCell ref="A24:F24"/>
    <mergeCell ref="A1:F1"/>
    <mergeCell ref="A2:F2"/>
    <mergeCell ref="A3:A5"/>
    <mergeCell ref="B3:D4"/>
    <mergeCell ref="E3:F3"/>
    <mergeCell ref="E4:F4"/>
  </mergeCells>
  <phoneticPr fontId="1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33" sqref="G33"/>
    </sheetView>
  </sheetViews>
  <sheetFormatPr defaultRowHeight="16.5"/>
  <cols>
    <col min="1" max="1" width="15" customWidth="1"/>
    <col min="2" max="2" width="16.875" customWidth="1"/>
    <col min="3" max="3" width="16.25" customWidth="1"/>
    <col min="4" max="5" width="23.625" bestFit="1" customWidth="1"/>
    <col min="6" max="6" width="29.875" bestFit="1" customWidth="1"/>
    <col min="7" max="7" width="23.625" bestFit="1" customWidth="1"/>
  </cols>
  <sheetData>
    <row r="1" spans="1:7" ht="26.25">
      <c r="A1" s="269" t="s">
        <v>749</v>
      </c>
      <c r="B1" s="269"/>
      <c r="C1" s="269"/>
      <c r="D1" s="269"/>
      <c r="E1" s="269"/>
      <c r="F1" s="269"/>
      <c r="G1" s="269"/>
    </row>
    <row r="2" spans="1:7">
      <c r="A2" s="290" t="s">
        <v>748</v>
      </c>
      <c r="B2" s="291"/>
      <c r="C2" s="291"/>
      <c r="D2" s="291"/>
      <c r="E2" s="291"/>
      <c r="F2" s="291"/>
      <c r="G2" s="292"/>
    </row>
    <row r="3" spans="1:7" ht="24" customHeight="1">
      <c r="A3" s="35" t="s">
        <v>74</v>
      </c>
      <c r="B3" s="35" t="s">
        <v>747</v>
      </c>
      <c r="C3" s="35" t="s">
        <v>746</v>
      </c>
      <c r="D3" s="39" t="s">
        <v>745</v>
      </c>
      <c r="E3" s="39" t="s">
        <v>744</v>
      </c>
      <c r="F3" s="39" t="s">
        <v>743</v>
      </c>
      <c r="G3" s="39" t="s">
        <v>742</v>
      </c>
    </row>
    <row r="4" spans="1:7">
      <c r="A4" s="33" t="s">
        <v>80</v>
      </c>
      <c r="B4" s="38">
        <v>399396</v>
      </c>
      <c r="C4" s="38">
        <v>1151004</v>
      </c>
      <c r="D4" s="38">
        <v>707291</v>
      </c>
      <c r="E4" s="38">
        <v>222440</v>
      </c>
      <c r="F4" s="38">
        <v>175365</v>
      </c>
      <c r="G4" s="38">
        <v>45908</v>
      </c>
    </row>
    <row r="5" spans="1:7">
      <c r="A5" s="33" t="s">
        <v>49</v>
      </c>
      <c r="B5" s="38">
        <v>72949</v>
      </c>
      <c r="C5" s="38">
        <v>190458</v>
      </c>
      <c r="D5" s="38">
        <v>103655</v>
      </c>
      <c r="E5" s="38">
        <v>45501</v>
      </c>
      <c r="F5" s="38">
        <v>31692</v>
      </c>
      <c r="G5" s="38">
        <v>9610</v>
      </c>
    </row>
    <row r="6" spans="1:7">
      <c r="A6" s="33" t="s">
        <v>50</v>
      </c>
      <c r="B6" s="38">
        <v>16202</v>
      </c>
      <c r="C6" s="38">
        <v>48515</v>
      </c>
      <c r="D6" s="38">
        <v>33083</v>
      </c>
      <c r="E6" s="38">
        <v>7015</v>
      </c>
      <c r="F6" s="38">
        <v>7200</v>
      </c>
      <c r="G6" s="38">
        <v>1217</v>
      </c>
    </row>
    <row r="7" spans="1:7">
      <c r="A7" s="33" t="s">
        <v>51</v>
      </c>
      <c r="B7" s="38">
        <v>11868</v>
      </c>
      <c r="C7" s="38">
        <v>35028</v>
      </c>
      <c r="D7" s="38">
        <v>23575</v>
      </c>
      <c r="E7" s="38">
        <v>5209</v>
      </c>
      <c r="F7" s="38">
        <v>5383</v>
      </c>
      <c r="G7" s="38">
        <v>861</v>
      </c>
    </row>
    <row r="8" spans="1:7">
      <c r="A8" s="33" t="s">
        <v>52</v>
      </c>
      <c r="B8" s="38">
        <v>28657</v>
      </c>
      <c r="C8" s="38">
        <v>80587</v>
      </c>
      <c r="D8" s="38">
        <v>45089</v>
      </c>
      <c r="E8" s="38">
        <v>18790</v>
      </c>
      <c r="F8" s="38">
        <v>12638</v>
      </c>
      <c r="G8" s="38">
        <v>4070</v>
      </c>
    </row>
    <row r="9" spans="1:7">
      <c r="A9" s="33" t="s">
        <v>53</v>
      </c>
      <c r="B9" s="38">
        <v>8455</v>
      </c>
      <c r="C9" s="38">
        <v>25140</v>
      </c>
      <c r="D9" s="38">
        <v>16778</v>
      </c>
      <c r="E9" s="38">
        <v>3924</v>
      </c>
      <c r="F9" s="38">
        <v>3683</v>
      </c>
      <c r="G9" s="38">
        <v>755</v>
      </c>
    </row>
    <row r="10" spans="1:7">
      <c r="A10" s="33" t="s">
        <v>54</v>
      </c>
      <c r="B10" s="38">
        <v>7957</v>
      </c>
      <c r="C10" s="38">
        <v>23383</v>
      </c>
      <c r="D10" s="38">
        <v>15907</v>
      </c>
      <c r="E10" s="38">
        <v>3568</v>
      </c>
      <c r="F10" s="38">
        <v>3383</v>
      </c>
      <c r="G10" s="38">
        <v>525</v>
      </c>
    </row>
    <row r="11" spans="1:7">
      <c r="A11" s="33" t="s">
        <v>55</v>
      </c>
      <c r="B11" s="38">
        <v>7402</v>
      </c>
      <c r="C11" s="38">
        <v>21709</v>
      </c>
      <c r="D11" s="38">
        <v>14103</v>
      </c>
      <c r="E11" s="38">
        <v>3646</v>
      </c>
      <c r="F11" s="38">
        <v>3332</v>
      </c>
      <c r="G11" s="38">
        <v>628</v>
      </c>
    </row>
    <row r="12" spans="1:7">
      <c r="A12" s="33" t="s">
        <v>56</v>
      </c>
      <c r="B12" s="38">
        <v>1908</v>
      </c>
      <c r="C12" s="38">
        <v>6015</v>
      </c>
      <c r="D12" s="38">
        <v>4103</v>
      </c>
      <c r="E12" s="38">
        <v>874</v>
      </c>
      <c r="F12" s="38">
        <v>883</v>
      </c>
      <c r="G12" s="38">
        <v>155</v>
      </c>
    </row>
    <row r="13" spans="1:7">
      <c r="A13" s="33" t="s">
        <v>57</v>
      </c>
      <c r="B13" s="38">
        <v>122458</v>
      </c>
      <c r="C13" s="38">
        <v>343605</v>
      </c>
      <c r="D13" s="38">
        <v>195723</v>
      </c>
      <c r="E13" s="38">
        <v>74808</v>
      </c>
      <c r="F13" s="38">
        <v>55749</v>
      </c>
      <c r="G13" s="38">
        <v>17325</v>
      </c>
    </row>
    <row r="14" spans="1:7">
      <c r="A14" s="33" t="s">
        <v>81</v>
      </c>
      <c r="B14" s="38">
        <v>9841</v>
      </c>
      <c r="C14" s="38">
        <v>30986</v>
      </c>
      <c r="D14" s="38">
        <v>21709</v>
      </c>
      <c r="E14" s="38">
        <v>4755</v>
      </c>
      <c r="F14" s="38">
        <v>3793</v>
      </c>
      <c r="G14" s="38">
        <v>729</v>
      </c>
    </row>
    <row r="15" spans="1:7">
      <c r="A15" s="33" t="s">
        <v>58</v>
      </c>
      <c r="B15" s="38">
        <v>13194</v>
      </c>
      <c r="C15" s="38">
        <v>40166</v>
      </c>
      <c r="D15" s="38">
        <v>26511</v>
      </c>
      <c r="E15" s="38">
        <v>6765</v>
      </c>
      <c r="F15" s="38">
        <v>5555</v>
      </c>
      <c r="G15" s="38">
        <v>1335</v>
      </c>
    </row>
    <row r="16" spans="1:7">
      <c r="A16" s="33" t="s">
        <v>59</v>
      </c>
      <c r="B16" s="38">
        <v>20658</v>
      </c>
      <c r="C16" s="38">
        <v>61983</v>
      </c>
      <c r="D16" s="38">
        <v>39975</v>
      </c>
      <c r="E16" s="38">
        <v>10640</v>
      </c>
      <c r="F16" s="38">
        <v>9057</v>
      </c>
      <c r="G16" s="38">
        <v>2311</v>
      </c>
    </row>
    <row r="17" spans="1:7">
      <c r="A17" s="33" t="s">
        <v>60</v>
      </c>
      <c r="B17" s="38">
        <v>14056</v>
      </c>
      <c r="C17" s="38">
        <v>44496</v>
      </c>
      <c r="D17" s="38">
        <v>30919</v>
      </c>
      <c r="E17" s="38">
        <v>6739</v>
      </c>
      <c r="F17" s="38">
        <v>5716</v>
      </c>
      <c r="G17" s="38">
        <v>1122</v>
      </c>
    </row>
    <row r="18" spans="1:7">
      <c r="A18" s="36" t="s">
        <v>30</v>
      </c>
      <c r="B18" s="43">
        <v>15666</v>
      </c>
      <c r="C18" s="43">
        <v>51131</v>
      </c>
      <c r="D18" s="43">
        <v>36179</v>
      </c>
      <c r="E18" s="43">
        <v>7259</v>
      </c>
      <c r="F18" s="43">
        <v>6450</v>
      </c>
      <c r="G18" s="43">
        <v>1243</v>
      </c>
    </row>
    <row r="19" spans="1:7">
      <c r="A19" s="33" t="s">
        <v>61</v>
      </c>
      <c r="B19" s="38">
        <v>18691</v>
      </c>
      <c r="C19" s="38">
        <v>57998</v>
      </c>
      <c r="D19" s="38">
        <v>39786</v>
      </c>
      <c r="E19" s="38">
        <v>8940</v>
      </c>
      <c r="F19" s="38">
        <v>7735</v>
      </c>
      <c r="G19" s="38">
        <v>1537</v>
      </c>
    </row>
    <row r="20" spans="1:7">
      <c r="A20" s="33" t="s">
        <v>62</v>
      </c>
      <c r="B20" s="38">
        <v>23476</v>
      </c>
      <c r="C20" s="38">
        <v>71048</v>
      </c>
      <c r="D20" s="38">
        <v>47505</v>
      </c>
      <c r="E20" s="38">
        <v>11411</v>
      </c>
      <c r="F20" s="38">
        <v>10184</v>
      </c>
      <c r="G20" s="38">
        <v>1948</v>
      </c>
    </row>
    <row r="21" spans="1:7">
      <c r="A21" s="33" t="s">
        <v>63</v>
      </c>
      <c r="B21" s="38">
        <v>5958</v>
      </c>
      <c r="C21" s="38">
        <v>18756</v>
      </c>
      <c r="D21" s="38">
        <v>12691</v>
      </c>
      <c r="E21" s="38">
        <v>2596</v>
      </c>
      <c r="F21" s="38">
        <v>2932</v>
      </c>
      <c r="G21" s="38">
        <v>537</v>
      </c>
    </row>
    <row r="22" spans="1:7">
      <c r="A22" s="274" t="s">
        <v>741</v>
      </c>
      <c r="B22" s="274"/>
      <c r="C22" s="274"/>
      <c r="D22" s="274"/>
      <c r="E22" s="274"/>
      <c r="F22" s="274"/>
      <c r="G22" s="274"/>
    </row>
  </sheetData>
  <mergeCells count="3">
    <mergeCell ref="A22:G22"/>
    <mergeCell ref="A1:G1"/>
    <mergeCell ref="A2:G2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J31" sqref="J31"/>
    </sheetView>
  </sheetViews>
  <sheetFormatPr defaultRowHeight="16.5"/>
  <cols>
    <col min="1" max="4" width="20.625" customWidth="1"/>
  </cols>
  <sheetData>
    <row r="1" spans="1:4" ht="26.25">
      <c r="A1" s="269" t="s">
        <v>752</v>
      </c>
      <c r="B1" s="269"/>
      <c r="C1" s="269"/>
      <c r="D1" s="269"/>
    </row>
    <row r="2" spans="1:4">
      <c r="A2" s="273" t="s">
        <v>310</v>
      </c>
      <c r="B2" s="273"/>
      <c r="C2" s="273"/>
      <c r="D2" s="273"/>
    </row>
    <row r="3" spans="1:4">
      <c r="A3" s="29" t="s">
        <v>751</v>
      </c>
      <c r="B3" s="29" t="s">
        <v>111</v>
      </c>
      <c r="C3" s="29" t="s">
        <v>110</v>
      </c>
      <c r="D3" s="29" t="s">
        <v>113</v>
      </c>
    </row>
    <row r="4" spans="1:4">
      <c r="A4" s="33" t="s">
        <v>49</v>
      </c>
      <c r="B4" s="33">
        <v>63.32</v>
      </c>
      <c r="C4" s="33">
        <v>61.99</v>
      </c>
      <c r="D4" s="83">
        <v>62.84</v>
      </c>
    </row>
    <row r="5" spans="1:4">
      <c r="A5" s="33" t="s">
        <v>50</v>
      </c>
      <c r="B5" s="33">
        <v>39.630000000000003</v>
      </c>
      <c r="C5" s="33">
        <v>42.58</v>
      </c>
      <c r="D5" s="83">
        <v>43.38</v>
      </c>
    </row>
    <row r="6" spans="1:4">
      <c r="A6" s="33" t="s">
        <v>51</v>
      </c>
      <c r="B6" s="33">
        <v>35.520000000000003</v>
      </c>
      <c r="C6" s="33">
        <v>44.9</v>
      </c>
      <c r="D6" s="83">
        <v>43.19</v>
      </c>
    </row>
    <row r="7" spans="1:4">
      <c r="A7" s="33" t="s">
        <v>52</v>
      </c>
      <c r="B7" s="33">
        <v>49.22</v>
      </c>
      <c r="C7" s="33">
        <v>48.07</v>
      </c>
      <c r="D7" s="83">
        <v>51.84</v>
      </c>
    </row>
    <row r="8" spans="1:4">
      <c r="A8" s="33" t="s">
        <v>53</v>
      </c>
      <c r="B8" s="33">
        <v>32.94</v>
      </c>
      <c r="C8" s="33">
        <v>36.49</v>
      </c>
      <c r="D8" s="83">
        <v>37.409999999999997</v>
      </c>
    </row>
    <row r="9" spans="1:4">
      <c r="A9" s="33" t="s">
        <v>54</v>
      </c>
      <c r="B9" s="33">
        <v>35.159999999999997</v>
      </c>
      <c r="C9" s="33">
        <v>39.92</v>
      </c>
      <c r="D9" s="83">
        <v>39.840000000000003</v>
      </c>
    </row>
    <row r="10" spans="1:4">
      <c r="A10" s="33" t="s">
        <v>55</v>
      </c>
      <c r="B10" s="33">
        <v>42.54</v>
      </c>
      <c r="C10" s="33">
        <v>48.28</v>
      </c>
      <c r="D10" s="83">
        <v>44.67</v>
      </c>
    </row>
    <row r="11" spans="1:4">
      <c r="A11" s="33" t="s">
        <v>56</v>
      </c>
      <c r="B11" s="33">
        <v>49.84</v>
      </c>
      <c r="C11" s="33">
        <v>46.76</v>
      </c>
      <c r="D11" s="83">
        <v>53.92</v>
      </c>
    </row>
    <row r="12" spans="1:4">
      <c r="A12" s="33" t="s">
        <v>57</v>
      </c>
      <c r="B12" s="33">
        <v>40.06</v>
      </c>
      <c r="C12" s="33">
        <v>51.98</v>
      </c>
      <c r="D12" s="83">
        <v>54.27</v>
      </c>
    </row>
    <row r="13" spans="1:4">
      <c r="A13" s="33" t="s">
        <v>81</v>
      </c>
      <c r="B13" s="33">
        <v>22.9</v>
      </c>
      <c r="C13" s="33">
        <v>23.61</v>
      </c>
      <c r="D13" s="83">
        <v>22.28</v>
      </c>
    </row>
    <row r="14" spans="1:4">
      <c r="A14" s="33" t="s">
        <v>58</v>
      </c>
      <c r="B14" s="33">
        <v>23.82</v>
      </c>
      <c r="C14" s="33">
        <v>26.11</v>
      </c>
      <c r="D14" s="83">
        <v>27.62</v>
      </c>
    </row>
    <row r="15" spans="1:4">
      <c r="A15" s="33" t="s">
        <v>59</v>
      </c>
      <c r="B15" s="33">
        <v>27.13</v>
      </c>
      <c r="C15" s="33">
        <v>30.22</v>
      </c>
      <c r="D15" s="83">
        <v>29.85</v>
      </c>
    </row>
    <row r="16" spans="1:4">
      <c r="A16" s="33" t="s">
        <v>60</v>
      </c>
      <c r="B16" s="33">
        <v>20.059999999999999</v>
      </c>
      <c r="C16" s="33">
        <v>21.26</v>
      </c>
      <c r="D16" s="83">
        <v>20.97</v>
      </c>
    </row>
    <row r="17" spans="1:4">
      <c r="A17" s="36" t="s">
        <v>30</v>
      </c>
      <c r="B17" s="36">
        <v>20.02</v>
      </c>
      <c r="C17" s="36">
        <v>19.79</v>
      </c>
      <c r="D17" s="84">
        <v>21.35</v>
      </c>
    </row>
    <row r="18" spans="1:4">
      <c r="A18" s="33" t="s">
        <v>61</v>
      </c>
      <c r="B18" s="33">
        <v>22.94</v>
      </c>
      <c r="C18" s="33">
        <v>23.94</v>
      </c>
      <c r="D18" s="83">
        <v>21.67</v>
      </c>
    </row>
    <row r="19" spans="1:4">
      <c r="A19" s="33" t="s">
        <v>62</v>
      </c>
      <c r="B19" s="33">
        <v>28.05</v>
      </c>
      <c r="C19" s="33">
        <v>30.53</v>
      </c>
      <c r="D19" s="83">
        <v>29.22</v>
      </c>
    </row>
    <row r="20" spans="1:4">
      <c r="A20" s="33" t="s">
        <v>63</v>
      </c>
      <c r="B20" s="33">
        <v>30.98</v>
      </c>
      <c r="C20" s="33">
        <v>30.94</v>
      </c>
      <c r="D20" s="83">
        <v>32.03</v>
      </c>
    </row>
    <row r="21" spans="1:4" ht="22.5" customHeight="1">
      <c r="A21" s="274" t="s">
        <v>1309</v>
      </c>
      <c r="B21" s="274"/>
      <c r="C21" s="274"/>
      <c r="D21" s="274"/>
    </row>
  </sheetData>
  <mergeCells count="3">
    <mergeCell ref="A2:D2"/>
    <mergeCell ref="A21:D21"/>
    <mergeCell ref="A1:D1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7" sqref="A27:D27"/>
    </sheetView>
  </sheetViews>
  <sheetFormatPr defaultRowHeight="16.5"/>
  <cols>
    <col min="1" max="4" width="20.625" customWidth="1"/>
  </cols>
  <sheetData>
    <row r="1" spans="1:4" ht="26.25">
      <c r="A1" s="283" t="s">
        <v>754</v>
      </c>
      <c r="B1" s="283"/>
      <c r="C1" s="283"/>
      <c r="D1" s="283"/>
    </row>
    <row r="2" spans="1:4">
      <c r="A2" s="273" t="s">
        <v>310</v>
      </c>
      <c r="B2" s="273"/>
      <c r="C2" s="273"/>
      <c r="D2" s="273"/>
    </row>
    <row r="3" spans="1:4">
      <c r="A3" s="29" t="s">
        <v>753</v>
      </c>
      <c r="B3" s="29" t="s">
        <v>111</v>
      </c>
      <c r="C3" s="29" t="s">
        <v>110</v>
      </c>
      <c r="D3" s="29" t="s">
        <v>113</v>
      </c>
    </row>
    <row r="4" spans="1:4">
      <c r="A4" s="33" t="s">
        <v>30</v>
      </c>
      <c r="B4" s="33">
        <v>20.02</v>
      </c>
      <c r="C4" s="33">
        <v>18.55</v>
      </c>
      <c r="D4" s="85">
        <v>24.4</v>
      </c>
    </row>
    <row r="5" spans="1:4">
      <c r="A5" s="33" t="s">
        <v>32</v>
      </c>
      <c r="B5" s="33">
        <v>15.26</v>
      </c>
      <c r="C5" s="33">
        <v>23.62</v>
      </c>
      <c r="D5" s="85">
        <v>14.2</v>
      </c>
    </row>
    <row r="6" spans="1:4">
      <c r="A6" s="33" t="s">
        <v>33</v>
      </c>
      <c r="B6" s="33">
        <v>23.97</v>
      </c>
      <c r="C6" s="33">
        <v>24.08</v>
      </c>
      <c r="D6" s="85">
        <v>24.82</v>
      </c>
    </row>
    <row r="7" spans="1:4">
      <c r="A7" s="33" t="s">
        <v>34</v>
      </c>
      <c r="B7" s="33">
        <v>15.25</v>
      </c>
      <c r="C7" s="33">
        <v>15.25</v>
      </c>
      <c r="D7" s="85">
        <v>15.04</v>
      </c>
    </row>
    <row r="8" spans="1:4">
      <c r="A8" s="33" t="s">
        <v>35</v>
      </c>
      <c r="B8" s="33">
        <v>14.85</v>
      </c>
      <c r="C8" s="33">
        <v>14.26</v>
      </c>
      <c r="D8" s="85">
        <v>14.2</v>
      </c>
    </row>
    <row r="9" spans="1:4">
      <c r="A9" s="33" t="s">
        <v>36</v>
      </c>
      <c r="B9" s="33">
        <v>21.74</v>
      </c>
      <c r="C9" s="33">
        <v>21.86</v>
      </c>
      <c r="D9" s="85">
        <v>27.44</v>
      </c>
    </row>
    <row r="10" spans="1:4">
      <c r="A10" s="33" t="s">
        <v>37</v>
      </c>
      <c r="B10" s="33">
        <v>9.26</v>
      </c>
      <c r="C10" s="33">
        <v>9.77</v>
      </c>
      <c r="D10" s="85">
        <v>9.76</v>
      </c>
    </row>
    <row r="11" spans="1:4">
      <c r="A11" s="33" t="s">
        <v>38</v>
      </c>
      <c r="B11" s="33">
        <v>8.23</v>
      </c>
      <c r="C11" s="33">
        <v>8.3000000000000007</v>
      </c>
      <c r="D11" s="85">
        <v>7.41</v>
      </c>
    </row>
    <row r="12" spans="1:4">
      <c r="A12" s="33" t="s">
        <v>24</v>
      </c>
      <c r="B12" s="33">
        <v>5.51</v>
      </c>
      <c r="C12" s="33">
        <v>4.97</v>
      </c>
      <c r="D12" s="85">
        <v>6.86</v>
      </c>
    </row>
    <row r="13" spans="1:4">
      <c r="A13" s="33" t="s">
        <v>39</v>
      </c>
      <c r="B13" s="33">
        <v>6.02</v>
      </c>
      <c r="C13" s="33">
        <v>6.05</v>
      </c>
      <c r="D13" s="85">
        <v>6.61</v>
      </c>
    </row>
    <row r="14" spans="1:4">
      <c r="A14" s="33" t="s">
        <v>26</v>
      </c>
      <c r="B14" s="33">
        <v>6.26</v>
      </c>
      <c r="C14" s="33">
        <v>7.15</v>
      </c>
      <c r="D14" s="85">
        <v>6.73</v>
      </c>
    </row>
    <row r="15" spans="1:4">
      <c r="A15" s="33" t="s">
        <v>40</v>
      </c>
      <c r="B15" s="33">
        <v>13.5</v>
      </c>
      <c r="C15" s="33">
        <v>13.87</v>
      </c>
      <c r="D15" s="85">
        <v>13.04</v>
      </c>
    </row>
    <row r="16" spans="1:4">
      <c r="A16" s="33" t="s">
        <v>5</v>
      </c>
      <c r="B16" s="33">
        <v>6.76</v>
      </c>
      <c r="C16" s="33">
        <v>6.65</v>
      </c>
      <c r="D16" s="85">
        <v>6.21</v>
      </c>
    </row>
    <row r="17" spans="1:4">
      <c r="A17" s="33" t="s">
        <v>41</v>
      </c>
      <c r="B17" s="33">
        <v>6.71</v>
      </c>
      <c r="C17" s="33">
        <v>6.84</v>
      </c>
      <c r="D17" s="85">
        <v>5.59</v>
      </c>
    </row>
    <row r="18" spans="1:4">
      <c r="A18" s="33" t="s">
        <v>42</v>
      </c>
      <c r="B18" s="33">
        <v>5.75</v>
      </c>
      <c r="C18" s="33">
        <v>6.45</v>
      </c>
      <c r="D18" s="85">
        <v>5.68</v>
      </c>
    </row>
    <row r="19" spans="1:4">
      <c r="A19" s="33" t="s">
        <v>43</v>
      </c>
      <c r="B19" s="33">
        <v>11.37</v>
      </c>
      <c r="C19" s="33">
        <v>11.15</v>
      </c>
      <c r="D19" s="85">
        <v>10.67</v>
      </c>
    </row>
    <row r="20" spans="1:4">
      <c r="A20" s="33" t="s">
        <v>44</v>
      </c>
      <c r="B20" s="33">
        <v>10.88</v>
      </c>
      <c r="C20" s="33">
        <v>9.44</v>
      </c>
      <c r="D20" s="85">
        <v>10.210000000000001</v>
      </c>
    </row>
    <row r="21" spans="1:4">
      <c r="A21" s="33" t="s">
        <v>45</v>
      </c>
      <c r="B21" s="33">
        <v>6.97</v>
      </c>
      <c r="C21" s="33">
        <v>6.93</v>
      </c>
      <c r="D21" s="85">
        <v>6.36</v>
      </c>
    </row>
    <row r="22" spans="1:4">
      <c r="A22" s="33" t="s">
        <v>46</v>
      </c>
      <c r="B22" s="33">
        <v>11.06</v>
      </c>
      <c r="C22" s="33">
        <v>11.64</v>
      </c>
      <c r="D22" s="85">
        <v>9.6999999999999993</v>
      </c>
    </row>
    <row r="23" spans="1:4">
      <c r="A23" s="33" t="s">
        <v>47</v>
      </c>
      <c r="B23" s="33">
        <v>9.8699999999999992</v>
      </c>
      <c r="C23" s="33">
        <v>9.5500000000000007</v>
      </c>
      <c r="D23" s="85">
        <v>10.37</v>
      </c>
    </row>
    <row r="24" spans="1:4">
      <c r="A24" s="33" t="s">
        <v>48</v>
      </c>
      <c r="B24" s="33">
        <v>5.9</v>
      </c>
      <c r="C24" s="33">
        <v>5.64</v>
      </c>
      <c r="D24" s="85">
        <v>7.16</v>
      </c>
    </row>
    <row r="25" spans="1:4">
      <c r="A25" s="33" t="s">
        <v>29</v>
      </c>
      <c r="B25" s="33">
        <v>5.72</v>
      </c>
      <c r="C25" s="33">
        <v>6.15</v>
      </c>
      <c r="D25" s="85">
        <v>7.99</v>
      </c>
    </row>
    <row r="26" spans="1:4">
      <c r="A26" s="33" t="s">
        <v>4</v>
      </c>
      <c r="B26" s="33">
        <v>10.1</v>
      </c>
      <c r="C26" s="33">
        <v>6.63</v>
      </c>
      <c r="D26" s="85">
        <v>6.2</v>
      </c>
    </row>
    <row r="27" spans="1:4" ht="22.5" customHeight="1">
      <c r="A27" s="274" t="s">
        <v>750</v>
      </c>
      <c r="B27" s="274"/>
      <c r="C27" s="274"/>
      <c r="D27" s="274"/>
    </row>
  </sheetData>
  <mergeCells count="3">
    <mergeCell ref="A2:D2"/>
    <mergeCell ref="A27:D27"/>
    <mergeCell ref="A1:D1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5" sqref="F5"/>
    </sheetView>
  </sheetViews>
  <sheetFormatPr defaultRowHeight="16.5"/>
  <cols>
    <col min="1" max="1" width="19.375" customWidth="1"/>
    <col min="2" max="2" width="9.375" bestFit="1" customWidth="1"/>
    <col min="3" max="3" width="9.125" bestFit="1" customWidth="1"/>
    <col min="4" max="4" width="9.375" bestFit="1" customWidth="1"/>
    <col min="5" max="5" width="9.125" bestFit="1" customWidth="1"/>
    <col min="7" max="7" width="9.125" bestFit="1" customWidth="1"/>
  </cols>
  <sheetData>
    <row r="1" spans="1:7" ht="26.25">
      <c r="A1" s="283" t="s">
        <v>774</v>
      </c>
      <c r="B1" s="283"/>
      <c r="C1" s="283"/>
      <c r="D1" s="283"/>
      <c r="E1" s="283"/>
      <c r="F1" s="283"/>
      <c r="G1" s="283"/>
    </row>
    <row r="2" spans="1:7">
      <c r="A2" s="273" t="s">
        <v>1310</v>
      </c>
      <c r="B2" s="273"/>
      <c r="C2" s="273"/>
      <c r="D2" s="273"/>
      <c r="E2" s="273"/>
      <c r="F2" s="273"/>
      <c r="G2" s="273"/>
    </row>
    <row r="3" spans="1:7">
      <c r="A3" s="271" t="s">
        <v>74</v>
      </c>
      <c r="B3" s="271" t="s">
        <v>1302</v>
      </c>
      <c r="C3" s="271"/>
      <c r="D3" s="271" t="s">
        <v>687</v>
      </c>
      <c r="E3" s="271"/>
      <c r="F3" s="271" t="s">
        <v>688</v>
      </c>
      <c r="G3" s="271"/>
    </row>
    <row r="4" spans="1:7">
      <c r="A4" s="271"/>
      <c r="B4" s="24" t="s">
        <v>773</v>
      </c>
      <c r="C4" s="24" t="s">
        <v>689</v>
      </c>
      <c r="D4" s="24" t="s">
        <v>773</v>
      </c>
      <c r="E4" s="24" t="s">
        <v>689</v>
      </c>
      <c r="F4" s="24" t="s">
        <v>773</v>
      </c>
      <c r="G4" s="24" t="s">
        <v>689</v>
      </c>
    </row>
    <row r="5" spans="1:7" ht="24" customHeight="1">
      <c r="A5" s="33" t="s">
        <v>49</v>
      </c>
      <c r="B5" s="70">
        <v>947053</v>
      </c>
      <c r="C5" s="33">
        <v>2.0699999999999998</v>
      </c>
      <c r="D5" s="70">
        <v>1347404</v>
      </c>
      <c r="E5" s="33">
        <v>2.63</v>
      </c>
      <c r="F5" s="94" t="s">
        <v>772</v>
      </c>
      <c r="G5" s="67">
        <v>2.1480651676110281</v>
      </c>
    </row>
    <row r="6" spans="1:7" ht="24" customHeight="1">
      <c r="A6" s="33" t="s">
        <v>50</v>
      </c>
      <c r="B6" s="70">
        <v>348164</v>
      </c>
      <c r="C6" s="33">
        <v>2.04</v>
      </c>
      <c r="D6" s="70">
        <v>473587</v>
      </c>
      <c r="E6" s="33">
        <v>2.5499999999999998</v>
      </c>
      <c r="F6" s="94" t="s">
        <v>771</v>
      </c>
      <c r="G6" s="67">
        <v>2.0016039871989655</v>
      </c>
    </row>
    <row r="7" spans="1:7" ht="24" customHeight="1">
      <c r="A7" s="33" t="s">
        <v>51</v>
      </c>
      <c r="B7" s="70">
        <v>352553</v>
      </c>
      <c r="C7" s="33">
        <v>2.89</v>
      </c>
      <c r="D7" s="70">
        <v>521135</v>
      </c>
      <c r="E7" s="33">
        <v>3.93</v>
      </c>
      <c r="F7" s="94" t="s">
        <v>770</v>
      </c>
      <c r="G7" s="67">
        <v>3.1917296229394765</v>
      </c>
    </row>
    <row r="8" spans="1:7" ht="24" customHeight="1">
      <c r="A8" s="33" t="s">
        <v>52</v>
      </c>
      <c r="B8" s="70">
        <v>210502</v>
      </c>
      <c r="C8" s="33">
        <v>1.42</v>
      </c>
      <c r="D8" s="70">
        <v>282279</v>
      </c>
      <c r="E8" s="33">
        <v>1.74</v>
      </c>
      <c r="F8" s="94" t="s">
        <v>769</v>
      </c>
      <c r="G8" s="67">
        <v>1.4974713466417218</v>
      </c>
    </row>
    <row r="9" spans="1:7" ht="24" customHeight="1">
      <c r="A9" s="33" t="s">
        <v>53</v>
      </c>
      <c r="B9" s="70">
        <v>171678</v>
      </c>
      <c r="C9" s="33">
        <v>2.23</v>
      </c>
      <c r="D9" s="70">
        <v>233794</v>
      </c>
      <c r="E9" s="33">
        <v>2.62</v>
      </c>
      <c r="F9" s="94" t="s">
        <v>768</v>
      </c>
      <c r="G9" s="67">
        <v>2.3349780067529582</v>
      </c>
    </row>
    <row r="10" spans="1:7" ht="24" customHeight="1">
      <c r="A10" s="33" t="s">
        <v>54</v>
      </c>
      <c r="B10" s="70">
        <v>159341</v>
      </c>
      <c r="C10" s="33">
        <v>2.11</v>
      </c>
      <c r="D10" s="70">
        <v>214598</v>
      </c>
      <c r="E10" s="33">
        <v>2.5</v>
      </c>
      <c r="F10" s="94" t="s">
        <v>767</v>
      </c>
      <c r="G10" s="67">
        <v>2.0841069131978025</v>
      </c>
    </row>
    <row r="11" spans="1:7" ht="24" customHeight="1">
      <c r="A11" s="33" t="s">
        <v>55</v>
      </c>
      <c r="B11" s="70">
        <v>111575</v>
      </c>
      <c r="C11" s="33">
        <v>1.94</v>
      </c>
      <c r="D11" s="70">
        <v>157302</v>
      </c>
      <c r="E11" s="33">
        <v>2.4900000000000002</v>
      </c>
      <c r="F11" s="94" t="s">
        <v>766</v>
      </c>
      <c r="G11" s="67">
        <v>2.3254315193365183</v>
      </c>
    </row>
    <row r="12" spans="1:7" ht="24" customHeight="1">
      <c r="A12" s="33" t="s">
        <v>56</v>
      </c>
      <c r="B12" s="70">
        <v>35489</v>
      </c>
      <c r="C12" s="33">
        <v>2.59</v>
      </c>
      <c r="D12" s="70">
        <v>53635</v>
      </c>
      <c r="E12" s="33">
        <v>3.39</v>
      </c>
      <c r="F12" s="94" t="s">
        <v>765</v>
      </c>
      <c r="G12" s="67">
        <v>2.2901141234774292</v>
      </c>
    </row>
    <row r="13" spans="1:7">
      <c r="A13" s="33" t="s">
        <v>57</v>
      </c>
      <c r="B13" s="70">
        <v>1352200</v>
      </c>
      <c r="C13" s="33">
        <v>2.29</v>
      </c>
      <c r="D13" s="70">
        <v>1835941</v>
      </c>
      <c r="E13" s="33">
        <v>2.68</v>
      </c>
      <c r="F13" s="94" t="s">
        <v>764</v>
      </c>
      <c r="G13" s="67">
        <v>2.2070808527735006</v>
      </c>
    </row>
    <row r="14" spans="1:7">
      <c r="A14" s="33" t="s">
        <v>81</v>
      </c>
      <c r="B14" s="70">
        <v>340007</v>
      </c>
      <c r="C14" s="33">
        <v>2.17</v>
      </c>
      <c r="D14" s="70">
        <v>379215</v>
      </c>
      <c r="E14" s="33">
        <v>2.23</v>
      </c>
      <c r="F14" s="94" t="s">
        <v>763</v>
      </c>
      <c r="G14" s="67">
        <v>2.080181037449564</v>
      </c>
    </row>
    <row r="15" spans="1:7">
      <c r="A15" s="33" t="s">
        <v>58</v>
      </c>
      <c r="B15" s="70">
        <v>263807</v>
      </c>
      <c r="C15" s="33">
        <v>2.08</v>
      </c>
      <c r="D15" s="70">
        <v>315671</v>
      </c>
      <c r="E15" s="33">
        <v>2.2799999999999998</v>
      </c>
      <c r="F15" s="94" t="s">
        <v>762</v>
      </c>
      <c r="G15" s="67">
        <v>1.9325694324537019</v>
      </c>
    </row>
    <row r="16" spans="1:7">
      <c r="A16" s="33" t="s">
        <v>59</v>
      </c>
      <c r="B16" s="70">
        <v>426089</v>
      </c>
      <c r="C16" s="33">
        <v>2.4</v>
      </c>
      <c r="D16" s="70">
        <v>521371</v>
      </c>
      <c r="E16" s="33">
        <v>2.68</v>
      </c>
      <c r="F16" s="94" t="s">
        <v>761</v>
      </c>
      <c r="G16" s="67">
        <v>2.4885009825142781</v>
      </c>
    </row>
    <row r="17" spans="1:7">
      <c r="A17" s="33" t="s">
        <v>60</v>
      </c>
      <c r="B17" s="70">
        <v>301212</v>
      </c>
      <c r="C17" s="33">
        <v>1.66</v>
      </c>
      <c r="D17" s="70">
        <v>395018</v>
      </c>
      <c r="E17" s="33">
        <v>2.0499999999999998</v>
      </c>
      <c r="F17" s="94" t="s">
        <v>760</v>
      </c>
      <c r="G17" s="67">
        <v>1.7212192733378051</v>
      </c>
    </row>
    <row r="18" spans="1:7">
      <c r="A18" s="35" t="s">
        <v>30</v>
      </c>
      <c r="B18" s="95">
        <v>390794</v>
      </c>
      <c r="C18" s="35">
        <v>1.86</v>
      </c>
      <c r="D18" s="95">
        <v>480674</v>
      </c>
      <c r="E18" s="35">
        <v>2.09</v>
      </c>
      <c r="F18" s="39" t="s">
        <v>759</v>
      </c>
      <c r="G18" s="90">
        <v>1.8551762797752276</v>
      </c>
    </row>
    <row r="19" spans="1:7">
      <c r="A19" s="33" t="s">
        <v>61</v>
      </c>
      <c r="B19" s="70">
        <v>481628</v>
      </c>
      <c r="C19" s="33">
        <v>1.93</v>
      </c>
      <c r="D19" s="70">
        <v>655473</v>
      </c>
      <c r="E19" s="33">
        <v>2.4300000000000002</v>
      </c>
      <c r="F19" s="94" t="s">
        <v>758</v>
      </c>
      <c r="G19" s="67">
        <v>2.0624888250192157</v>
      </c>
    </row>
    <row r="20" spans="1:7">
      <c r="A20" s="33" t="s">
        <v>62</v>
      </c>
      <c r="B20" s="70">
        <v>425983</v>
      </c>
      <c r="C20" s="33">
        <v>1.76</v>
      </c>
      <c r="D20" s="70">
        <v>570257</v>
      </c>
      <c r="E20" s="33">
        <v>2.16</v>
      </c>
      <c r="F20" s="94" t="s">
        <v>757</v>
      </c>
      <c r="G20" s="67">
        <v>1.9317644217480339</v>
      </c>
    </row>
    <row r="21" spans="1:7" ht="24.75" customHeight="1">
      <c r="A21" s="33" t="s">
        <v>63</v>
      </c>
      <c r="B21" s="70">
        <v>79309</v>
      </c>
      <c r="C21" s="33">
        <v>1.62</v>
      </c>
      <c r="D21" s="70">
        <v>104324</v>
      </c>
      <c r="E21" s="33">
        <v>1.95</v>
      </c>
      <c r="F21" s="94" t="s">
        <v>756</v>
      </c>
      <c r="G21" s="67">
        <v>2.266396804010685</v>
      </c>
    </row>
    <row r="22" spans="1:7">
      <c r="A22" s="274" t="s">
        <v>755</v>
      </c>
      <c r="B22" s="274"/>
      <c r="C22" s="274"/>
      <c r="D22" s="274"/>
      <c r="E22" s="274"/>
      <c r="F22" s="274"/>
      <c r="G22" s="274"/>
    </row>
  </sheetData>
  <mergeCells count="7">
    <mergeCell ref="A22:G22"/>
    <mergeCell ref="A1:G1"/>
    <mergeCell ref="A2:G2"/>
    <mergeCell ref="A3:A4"/>
    <mergeCell ref="B3:C3"/>
    <mergeCell ref="D3:E3"/>
    <mergeCell ref="F3:G3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25" sqref="K25"/>
    </sheetView>
  </sheetViews>
  <sheetFormatPr defaultRowHeight="16.5"/>
  <cols>
    <col min="1" max="7" width="10.625" customWidth="1"/>
  </cols>
  <sheetData>
    <row r="1" spans="1:7" ht="26.25">
      <c r="A1" s="283" t="s">
        <v>821</v>
      </c>
      <c r="B1" s="283"/>
      <c r="C1" s="283"/>
      <c r="D1" s="283"/>
      <c r="E1" s="283"/>
      <c r="F1" s="283"/>
      <c r="G1" s="283"/>
    </row>
    <row r="2" spans="1:7">
      <c r="A2" s="273" t="s">
        <v>1310</v>
      </c>
      <c r="B2" s="273"/>
      <c r="C2" s="273"/>
      <c r="D2" s="273"/>
      <c r="E2" s="273"/>
      <c r="F2" s="273"/>
      <c r="G2" s="273"/>
    </row>
    <row r="3" spans="1:7">
      <c r="A3" s="271" t="s">
        <v>74</v>
      </c>
      <c r="B3" s="271" t="s">
        <v>687</v>
      </c>
      <c r="C3" s="271"/>
      <c r="D3" s="271"/>
      <c r="E3" s="271" t="s">
        <v>688</v>
      </c>
      <c r="F3" s="271"/>
      <c r="G3" s="271"/>
    </row>
    <row r="4" spans="1:7">
      <c r="A4" s="271"/>
      <c r="B4" s="24" t="s">
        <v>820</v>
      </c>
      <c r="C4" s="24" t="s">
        <v>773</v>
      </c>
      <c r="D4" s="24" t="s">
        <v>689</v>
      </c>
      <c r="E4" s="24" t="s">
        <v>820</v>
      </c>
      <c r="F4" s="24" t="s">
        <v>773</v>
      </c>
      <c r="G4" s="24" t="s">
        <v>689</v>
      </c>
    </row>
    <row r="5" spans="1:7">
      <c r="A5" s="33" t="s">
        <v>30</v>
      </c>
      <c r="B5" s="70">
        <v>23013904</v>
      </c>
      <c r="C5" s="70">
        <v>480674</v>
      </c>
      <c r="D5" s="33">
        <v>2.09</v>
      </c>
      <c r="E5" s="94" t="s">
        <v>819</v>
      </c>
      <c r="F5" s="94" t="s">
        <v>759</v>
      </c>
      <c r="G5" s="67">
        <v>1.8551762797752276</v>
      </c>
    </row>
    <row r="6" spans="1:7">
      <c r="A6" s="33" t="s">
        <v>32</v>
      </c>
      <c r="B6" s="70">
        <v>806474</v>
      </c>
      <c r="C6" s="70">
        <v>22352</v>
      </c>
      <c r="D6" s="33">
        <v>2.77</v>
      </c>
      <c r="E6" s="94" t="s">
        <v>818</v>
      </c>
      <c r="F6" s="94" t="s">
        <v>817</v>
      </c>
      <c r="G6" s="67">
        <v>2.5480954470691084</v>
      </c>
    </row>
    <row r="7" spans="1:7">
      <c r="A7" s="33" t="s">
        <v>33</v>
      </c>
      <c r="B7" s="70">
        <v>1224140</v>
      </c>
      <c r="C7" s="70">
        <v>40554</v>
      </c>
      <c r="D7" s="33">
        <v>3.31</v>
      </c>
      <c r="E7" s="94" t="s">
        <v>816</v>
      </c>
      <c r="F7" s="94" t="s">
        <v>815</v>
      </c>
      <c r="G7" s="67">
        <v>2.3278222725829019</v>
      </c>
    </row>
    <row r="8" spans="1:7">
      <c r="A8" s="33" t="s">
        <v>34</v>
      </c>
      <c r="B8" s="70">
        <v>1179535</v>
      </c>
      <c r="C8" s="70">
        <v>32502</v>
      </c>
      <c r="D8" s="33">
        <v>2.76</v>
      </c>
      <c r="E8" s="94" t="s">
        <v>814</v>
      </c>
      <c r="F8" s="94" t="s">
        <v>813</v>
      </c>
      <c r="G8" s="67">
        <v>2.3689767136112825</v>
      </c>
    </row>
    <row r="9" spans="1:7">
      <c r="A9" s="33" t="s">
        <v>35</v>
      </c>
      <c r="B9" s="70">
        <v>827196</v>
      </c>
      <c r="C9" s="70">
        <v>15284</v>
      </c>
      <c r="D9" s="33">
        <v>1.85</v>
      </c>
      <c r="E9" s="94" t="s">
        <v>812</v>
      </c>
      <c r="F9" s="94" t="s">
        <v>811</v>
      </c>
      <c r="G9" s="67">
        <v>1.3673702593734505</v>
      </c>
    </row>
    <row r="10" spans="1:7">
      <c r="A10" s="33" t="s">
        <v>36</v>
      </c>
      <c r="B10" s="70">
        <v>939289</v>
      </c>
      <c r="C10" s="70">
        <v>25718</v>
      </c>
      <c r="D10" s="33">
        <v>2.74</v>
      </c>
      <c r="E10" s="94" t="s">
        <v>810</v>
      </c>
      <c r="F10" s="94" t="s">
        <v>809</v>
      </c>
      <c r="G10" s="67">
        <v>2.8772360332982583</v>
      </c>
    </row>
    <row r="11" spans="1:7">
      <c r="A11" s="33" t="s">
        <v>37</v>
      </c>
      <c r="B11" s="70">
        <v>462433</v>
      </c>
      <c r="C11" s="70">
        <v>10934</v>
      </c>
      <c r="D11" s="33">
        <v>2.36</v>
      </c>
      <c r="E11" s="94" t="s">
        <v>808</v>
      </c>
      <c r="F11" s="94" t="s">
        <v>807</v>
      </c>
      <c r="G11" s="67">
        <v>1.8925588608043327</v>
      </c>
    </row>
    <row r="12" spans="1:7">
      <c r="A12" s="33" t="s">
        <v>38</v>
      </c>
      <c r="B12" s="70">
        <v>433211</v>
      </c>
      <c r="C12" s="70">
        <v>7518</v>
      </c>
      <c r="D12" s="33">
        <v>1.74</v>
      </c>
      <c r="E12" s="94" t="s">
        <v>806</v>
      </c>
      <c r="F12" s="94" t="s">
        <v>805</v>
      </c>
      <c r="G12" s="67">
        <v>1.5823101728523643</v>
      </c>
    </row>
    <row r="13" spans="1:7">
      <c r="A13" s="33" t="s">
        <v>24</v>
      </c>
      <c r="B13" s="70">
        <v>325824</v>
      </c>
      <c r="C13" s="70">
        <v>5972</v>
      </c>
      <c r="D13" s="33">
        <v>1.83</v>
      </c>
      <c r="E13" s="94" t="s">
        <v>804</v>
      </c>
      <c r="F13" s="94" t="s">
        <v>803</v>
      </c>
      <c r="G13" s="67">
        <v>1.5461932962043174</v>
      </c>
    </row>
    <row r="14" spans="1:7">
      <c r="A14" s="33" t="s">
        <v>39</v>
      </c>
      <c r="B14" s="70">
        <v>793717</v>
      </c>
      <c r="C14" s="70">
        <v>12784</v>
      </c>
      <c r="D14" s="33">
        <v>1.61</v>
      </c>
      <c r="E14" s="94" t="s">
        <v>802</v>
      </c>
      <c r="F14" s="94" t="s">
        <v>801</v>
      </c>
      <c r="G14" s="67">
        <v>1.4478243759367377</v>
      </c>
    </row>
    <row r="15" spans="1:7">
      <c r="A15" s="33" t="s">
        <v>26</v>
      </c>
      <c r="B15" s="70">
        <v>533965</v>
      </c>
      <c r="C15" s="70">
        <v>8609</v>
      </c>
      <c r="D15" s="33">
        <v>1.61</v>
      </c>
      <c r="E15" s="94" t="s">
        <v>800</v>
      </c>
      <c r="F15" s="94" t="s">
        <v>799</v>
      </c>
      <c r="G15" s="67">
        <v>1.4902711415577687</v>
      </c>
    </row>
    <row r="16" spans="1:7">
      <c r="A16" s="33" t="s">
        <v>40</v>
      </c>
      <c r="B16" s="70">
        <v>587218</v>
      </c>
      <c r="C16" s="70">
        <v>13943</v>
      </c>
      <c r="D16" s="33">
        <v>2.37</v>
      </c>
      <c r="E16" s="94" t="s">
        <v>798</v>
      </c>
      <c r="F16" s="94" t="s">
        <v>797</v>
      </c>
      <c r="G16" s="67">
        <v>1.9757021383428115</v>
      </c>
    </row>
    <row r="17" spans="1:7">
      <c r="A17" s="33" t="s">
        <v>5</v>
      </c>
      <c r="B17" s="70">
        <v>477418</v>
      </c>
      <c r="C17" s="70">
        <v>11889</v>
      </c>
      <c r="D17" s="33">
        <v>2.4900000000000002</v>
      </c>
      <c r="E17" s="94" t="s">
        <v>796</v>
      </c>
      <c r="F17" s="94" t="s">
        <v>795</v>
      </c>
      <c r="G17" s="67">
        <v>2.009520154476462</v>
      </c>
    </row>
    <row r="18" spans="1:7">
      <c r="A18" s="33" t="s">
        <v>41</v>
      </c>
      <c r="B18" s="70">
        <v>431903</v>
      </c>
      <c r="C18" s="70">
        <v>7984</v>
      </c>
      <c r="D18" s="33">
        <v>1.85</v>
      </c>
      <c r="E18" s="94" t="s">
        <v>794</v>
      </c>
      <c r="F18" s="94" t="s">
        <v>793</v>
      </c>
      <c r="G18" s="67">
        <v>1.6300325355362286</v>
      </c>
    </row>
    <row r="19" spans="1:7">
      <c r="A19" s="33" t="s">
        <v>42</v>
      </c>
      <c r="B19" s="70">
        <v>795493</v>
      </c>
      <c r="C19" s="70">
        <v>14436</v>
      </c>
      <c r="D19" s="33">
        <v>1.81</v>
      </c>
      <c r="E19" s="94" t="s">
        <v>792</v>
      </c>
      <c r="F19" s="94" t="s">
        <v>791</v>
      </c>
      <c r="G19" s="67">
        <v>1.7186783037626183</v>
      </c>
    </row>
    <row r="20" spans="1:7">
      <c r="A20" s="33" t="s">
        <v>43</v>
      </c>
      <c r="B20" s="70">
        <v>562714</v>
      </c>
      <c r="C20" s="70">
        <v>9226</v>
      </c>
      <c r="D20" s="33">
        <v>1.64</v>
      </c>
      <c r="E20" s="94" t="s">
        <v>790</v>
      </c>
      <c r="F20" s="94" t="s">
        <v>789</v>
      </c>
      <c r="G20" s="67">
        <v>1.3101486713017669</v>
      </c>
    </row>
    <row r="21" spans="1:7">
      <c r="A21" s="33" t="s">
        <v>44</v>
      </c>
      <c r="B21" s="70">
        <v>534775</v>
      </c>
      <c r="C21" s="70">
        <v>12097</v>
      </c>
      <c r="D21" s="33">
        <v>2.2599999999999998</v>
      </c>
      <c r="E21" s="94" t="s">
        <v>788</v>
      </c>
      <c r="F21" s="94" t="s">
        <v>787</v>
      </c>
      <c r="G21" s="67">
        <v>2.8625333308085978</v>
      </c>
    </row>
    <row r="22" spans="1:7">
      <c r="A22" s="33" t="s">
        <v>45</v>
      </c>
      <c r="B22" s="70">
        <v>459024</v>
      </c>
      <c r="C22" s="70">
        <v>9521</v>
      </c>
      <c r="D22" s="33">
        <v>2.0699999999999998</v>
      </c>
      <c r="E22" s="94" t="s">
        <v>786</v>
      </c>
      <c r="F22" s="94" t="s">
        <v>785</v>
      </c>
      <c r="G22" s="67">
        <v>1.8142956357917759</v>
      </c>
    </row>
    <row r="23" spans="1:7">
      <c r="A23" s="33" t="s">
        <v>46</v>
      </c>
      <c r="B23" s="70">
        <v>545043</v>
      </c>
      <c r="C23" s="70">
        <v>15507</v>
      </c>
      <c r="D23" s="33">
        <v>2.85</v>
      </c>
      <c r="E23" s="94" t="s">
        <v>784</v>
      </c>
      <c r="F23" s="94" t="s">
        <v>783</v>
      </c>
      <c r="G23" s="67">
        <v>2.7483557388055786</v>
      </c>
    </row>
    <row r="24" spans="1:7">
      <c r="A24" s="33" t="s">
        <v>47</v>
      </c>
      <c r="B24" s="70">
        <v>476917</v>
      </c>
      <c r="C24" s="70">
        <v>9895</v>
      </c>
      <c r="D24" s="33">
        <v>2.0699999999999998</v>
      </c>
      <c r="E24" s="94" t="s">
        <v>782</v>
      </c>
      <c r="F24" s="94" t="s">
        <v>781</v>
      </c>
      <c r="G24" s="67">
        <v>2.7169016285589151</v>
      </c>
    </row>
    <row r="25" spans="1:7">
      <c r="A25" s="33" t="s">
        <v>48</v>
      </c>
      <c r="B25" s="70">
        <v>534762</v>
      </c>
      <c r="C25" s="70">
        <v>14008</v>
      </c>
      <c r="D25" s="33">
        <v>2.62</v>
      </c>
      <c r="E25" s="94" t="s">
        <v>780</v>
      </c>
      <c r="F25" s="94" t="s">
        <v>779</v>
      </c>
      <c r="G25" s="67">
        <v>2.4596406336929562</v>
      </c>
    </row>
    <row r="26" spans="1:7">
      <c r="A26" s="33" t="s">
        <v>29</v>
      </c>
      <c r="B26" s="70">
        <v>422713</v>
      </c>
      <c r="C26" s="70">
        <v>8480</v>
      </c>
      <c r="D26" s="33">
        <v>2.0099999999999998</v>
      </c>
      <c r="E26" s="94" t="s">
        <v>778</v>
      </c>
      <c r="F26" s="94" t="s">
        <v>777</v>
      </c>
      <c r="G26" s="67">
        <v>1.7244207959206295</v>
      </c>
    </row>
    <row r="27" spans="1:7">
      <c r="A27" s="33" t="s">
        <v>4</v>
      </c>
      <c r="B27" s="70">
        <v>601793</v>
      </c>
      <c r="C27" s="70">
        <v>10386</v>
      </c>
      <c r="D27" s="33">
        <v>1.73</v>
      </c>
      <c r="E27" s="94" t="s">
        <v>776</v>
      </c>
      <c r="F27" s="94" t="s">
        <v>775</v>
      </c>
      <c r="G27" s="67">
        <v>1.4898209217639307</v>
      </c>
    </row>
    <row r="28" spans="1:7">
      <c r="A28" s="274" t="s">
        <v>1311</v>
      </c>
      <c r="B28" s="274"/>
      <c r="C28" s="274"/>
      <c r="D28" s="274"/>
      <c r="E28" s="274"/>
      <c r="F28" s="274"/>
      <c r="G28" s="274"/>
    </row>
  </sheetData>
  <mergeCells count="6">
    <mergeCell ref="A28:G28"/>
    <mergeCell ref="A1:G1"/>
    <mergeCell ref="A2:G2"/>
    <mergeCell ref="A3:A4"/>
    <mergeCell ref="B3:D3"/>
    <mergeCell ref="E3:G3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31" sqref="F31"/>
    </sheetView>
  </sheetViews>
  <sheetFormatPr defaultRowHeight="16.5"/>
  <cols>
    <col min="3" max="3" width="28.75" customWidth="1"/>
    <col min="5" max="5" width="29.25" customWidth="1"/>
  </cols>
  <sheetData>
    <row r="1" spans="1:5" ht="26.25">
      <c r="A1" s="283" t="s">
        <v>825</v>
      </c>
      <c r="B1" s="283"/>
      <c r="C1" s="283"/>
      <c r="D1" s="283"/>
      <c r="E1" s="283"/>
    </row>
    <row r="2" spans="1:5" ht="25.5" customHeight="1">
      <c r="A2" s="278" t="s">
        <v>824</v>
      </c>
      <c r="B2" s="278" t="s">
        <v>1303</v>
      </c>
      <c r="C2" s="278"/>
      <c r="D2" s="278" t="s">
        <v>823</v>
      </c>
      <c r="E2" s="278"/>
    </row>
    <row r="3" spans="1:5">
      <c r="A3" s="278"/>
      <c r="B3" s="278" t="s">
        <v>1296</v>
      </c>
      <c r="C3" s="29" t="s">
        <v>1304</v>
      </c>
      <c r="D3" s="278" t="s">
        <v>1296</v>
      </c>
      <c r="E3" s="29" t="s">
        <v>1304</v>
      </c>
    </row>
    <row r="4" spans="1:5">
      <c r="A4" s="278"/>
      <c r="B4" s="278"/>
      <c r="C4" s="29" t="s">
        <v>1305</v>
      </c>
      <c r="D4" s="278"/>
      <c r="E4" s="29" t="s">
        <v>1305</v>
      </c>
    </row>
    <row r="5" spans="1:5">
      <c r="A5" s="33" t="s">
        <v>32</v>
      </c>
      <c r="B5" s="88">
        <v>21.423974864908345</v>
      </c>
      <c r="C5" s="220">
        <v>19</v>
      </c>
      <c r="D5" s="88">
        <v>4.8566030312595787</v>
      </c>
      <c r="E5" s="220">
        <v>45</v>
      </c>
    </row>
    <row r="6" spans="1:5">
      <c r="A6" s="33" t="s">
        <v>33</v>
      </c>
      <c r="B6" s="88">
        <v>16.71519816214397</v>
      </c>
      <c r="C6" s="220">
        <v>150</v>
      </c>
      <c r="D6" s="88">
        <v>3.2045584292641331</v>
      </c>
      <c r="E6" s="220">
        <v>145</v>
      </c>
    </row>
    <row r="7" spans="1:5">
      <c r="A7" s="33" t="s">
        <v>34</v>
      </c>
      <c r="B7" s="88">
        <v>16.083447913442225</v>
      </c>
      <c r="C7" s="220">
        <v>165</v>
      </c>
      <c r="D7" s="88">
        <v>2.4510012933668754</v>
      </c>
      <c r="E7" s="220">
        <v>186</v>
      </c>
    </row>
    <row r="8" spans="1:5">
      <c r="A8" s="33" t="s">
        <v>35</v>
      </c>
      <c r="B8" s="88">
        <v>18.675038864716047</v>
      </c>
      <c r="C8" s="220">
        <v>102</v>
      </c>
      <c r="D8" s="88">
        <v>4.1156211983619757</v>
      </c>
      <c r="E8" s="220">
        <v>96</v>
      </c>
    </row>
    <row r="9" spans="1:5">
      <c r="A9" s="33" t="s">
        <v>36</v>
      </c>
      <c r="B9" s="88">
        <v>15.563190577729054</v>
      </c>
      <c r="C9" s="220">
        <v>171</v>
      </c>
      <c r="D9" s="88">
        <v>2.1198291381841612</v>
      </c>
      <c r="E9" s="220">
        <v>205</v>
      </c>
    </row>
    <row r="10" spans="1:5">
      <c r="A10" s="33" t="s">
        <v>37</v>
      </c>
      <c r="B10" s="88">
        <v>18.905297444813698</v>
      </c>
      <c r="C10" s="220">
        <v>96</v>
      </c>
      <c r="D10" s="88">
        <v>4.1056734517106976</v>
      </c>
      <c r="E10" s="220">
        <v>98</v>
      </c>
    </row>
    <row r="11" spans="1:5">
      <c r="A11" s="33" t="s">
        <v>38</v>
      </c>
      <c r="B11" s="88">
        <v>19.601291485207987</v>
      </c>
      <c r="C11" s="220">
        <v>64</v>
      </c>
      <c r="D11" s="88">
        <v>5.6255674595968763</v>
      </c>
      <c r="E11" s="220">
        <v>15</v>
      </c>
    </row>
    <row r="12" spans="1:5">
      <c r="A12" s="33" t="s">
        <v>24</v>
      </c>
      <c r="B12" s="88">
        <v>19.69126197690607</v>
      </c>
      <c r="C12" s="220">
        <v>61</v>
      </c>
      <c r="D12" s="88">
        <v>5.2783831979393696</v>
      </c>
      <c r="E12" s="220">
        <v>26</v>
      </c>
    </row>
    <row r="13" spans="1:5">
      <c r="A13" s="33" t="s">
        <v>39</v>
      </c>
      <c r="B13" s="88">
        <v>21.712040507660944</v>
      </c>
      <c r="C13" s="220">
        <v>14</v>
      </c>
      <c r="D13" s="88">
        <v>5.7965010675249351</v>
      </c>
      <c r="E13" s="220">
        <v>12</v>
      </c>
    </row>
    <row r="14" spans="1:5">
      <c r="A14" s="33" t="s">
        <v>26</v>
      </c>
      <c r="B14" s="88">
        <v>21.545931758530184</v>
      </c>
      <c r="C14" s="220">
        <v>17</v>
      </c>
      <c r="D14" s="88">
        <v>5.5085714285714289</v>
      </c>
      <c r="E14" s="220">
        <v>19</v>
      </c>
    </row>
    <row r="15" spans="1:5">
      <c r="A15" s="33" t="s">
        <v>40</v>
      </c>
      <c r="B15" s="88">
        <v>20.142214957090314</v>
      </c>
      <c r="C15" s="220">
        <v>48</v>
      </c>
      <c r="D15" s="88">
        <v>4.2076520183955033</v>
      </c>
      <c r="E15" s="220">
        <v>91</v>
      </c>
    </row>
    <row r="16" spans="1:5">
      <c r="A16" s="33" t="s">
        <v>5</v>
      </c>
      <c r="B16" s="88">
        <v>21.829828241029421</v>
      </c>
      <c r="C16" s="220">
        <v>13</v>
      </c>
      <c r="D16" s="88">
        <v>5.9156702328508493</v>
      </c>
      <c r="E16" s="220">
        <v>11</v>
      </c>
    </row>
    <row r="17" spans="1:5">
      <c r="A17" s="33" t="s">
        <v>41</v>
      </c>
      <c r="B17" s="88">
        <v>21.311375045916492</v>
      </c>
      <c r="C17" s="220">
        <v>22</v>
      </c>
      <c r="D17" s="88">
        <v>5.5698752703463397</v>
      </c>
      <c r="E17" s="220">
        <v>17</v>
      </c>
    </row>
    <row r="18" spans="1:5">
      <c r="A18" s="33" t="s">
        <v>42</v>
      </c>
      <c r="B18" s="88">
        <v>21.119503928750554</v>
      </c>
      <c r="C18" s="220">
        <v>27</v>
      </c>
      <c r="D18" s="88">
        <v>4.8625792811839323</v>
      </c>
      <c r="E18" s="220">
        <v>43</v>
      </c>
    </row>
    <row r="19" spans="1:5">
      <c r="A19" s="33" t="s">
        <v>43</v>
      </c>
      <c r="B19" s="88">
        <v>19.926437606530907</v>
      </c>
      <c r="C19" s="220">
        <v>53</v>
      </c>
      <c r="D19" s="88">
        <v>3.7667415985038821</v>
      </c>
      <c r="E19" s="220">
        <v>117</v>
      </c>
    </row>
    <row r="20" spans="1:5">
      <c r="A20" s="33" t="s">
        <v>44</v>
      </c>
      <c r="B20" s="88">
        <v>17.18160181546466</v>
      </c>
      <c r="C20" s="220">
        <v>136</v>
      </c>
      <c r="D20" s="88">
        <v>3.2280724861975481</v>
      </c>
      <c r="E20" s="220">
        <v>143</v>
      </c>
    </row>
    <row r="21" spans="1:5">
      <c r="A21" s="33" t="s">
        <v>45</v>
      </c>
      <c r="B21" s="88">
        <v>21.357474952524395</v>
      </c>
      <c r="C21" s="220">
        <v>21</v>
      </c>
      <c r="D21" s="88">
        <v>5.1672315661571915</v>
      </c>
      <c r="E21" s="220">
        <v>29</v>
      </c>
    </row>
    <row r="22" spans="1:5">
      <c r="A22" s="33" t="s">
        <v>46</v>
      </c>
      <c r="B22" s="88">
        <v>20.977471864554285</v>
      </c>
      <c r="C22" s="220">
        <v>28</v>
      </c>
      <c r="D22" s="88">
        <v>5.1418678464941809</v>
      </c>
      <c r="E22" s="220">
        <v>31</v>
      </c>
    </row>
    <row r="23" spans="1:5">
      <c r="A23" s="33" t="s">
        <v>47</v>
      </c>
      <c r="B23" s="88">
        <v>19.020557075703362</v>
      </c>
      <c r="C23" s="220">
        <v>92</v>
      </c>
      <c r="D23" s="88">
        <v>4.4160036896114381</v>
      </c>
      <c r="E23" s="220">
        <v>70</v>
      </c>
    </row>
    <row r="24" spans="1:5">
      <c r="A24" s="33" t="s">
        <v>48</v>
      </c>
      <c r="B24" s="88">
        <v>25.250764086890527</v>
      </c>
      <c r="C24" s="220">
        <v>3</v>
      </c>
      <c r="D24" s="88">
        <v>4.2318685612058156</v>
      </c>
      <c r="E24" s="220">
        <v>88</v>
      </c>
    </row>
    <row r="25" spans="1:5">
      <c r="A25" s="33" t="s">
        <v>29</v>
      </c>
      <c r="B25" s="88">
        <v>22.391925988225399</v>
      </c>
      <c r="C25" s="220">
        <v>7</v>
      </c>
      <c r="D25" s="88">
        <v>5.6442493181666995</v>
      </c>
      <c r="E25" s="220">
        <v>14</v>
      </c>
    </row>
    <row r="26" spans="1:5">
      <c r="A26" s="33" t="s">
        <v>4</v>
      </c>
      <c r="B26" s="88">
        <v>22.050259274032708</v>
      </c>
      <c r="C26" s="220">
        <v>11</v>
      </c>
      <c r="D26" s="88">
        <v>4.3776329905539422</v>
      </c>
      <c r="E26" s="220">
        <v>75</v>
      </c>
    </row>
    <row r="27" spans="1:5">
      <c r="A27" s="274" t="s">
        <v>822</v>
      </c>
      <c r="B27" s="274"/>
      <c r="C27" s="274"/>
      <c r="D27" s="274"/>
      <c r="E27" s="274"/>
    </row>
  </sheetData>
  <mergeCells count="7">
    <mergeCell ref="A27:E27"/>
    <mergeCell ref="A1:E1"/>
    <mergeCell ref="A2:A4"/>
    <mergeCell ref="B2:C2"/>
    <mergeCell ref="D2:E2"/>
    <mergeCell ref="B3:B4"/>
    <mergeCell ref="D3:D4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D29" sqref="D29"/>
    </sheetView>
  </sheetViews>
  <sheetFormatPr defaultRowHeight="16.5"/>
  <cols>
    <col min="1" max="1" width="14.125" customWidth="1"/>
    <col min="6" max="6" width="20.625" customWidth="1"/>
    <col min="11" max="11" width="20.625" customWidth="1"/>
  </cols>
  <sheetData>
    <row r="1" spans="1:14" ht="26.25">
      <c r="A1" s="269" t="s">
        <v>836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4">
      <c r="A2" s="273" t="s">
        <v>835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4">
      <c r="A3" s="278" t="s">
        <v>74</v>
      </c>
      <c r="B3" s="278" t="s">
        <v>905</v>
      </c>
      <c r="C3" s="278"/>
      <c r="D3" s="278"/>
      <c r="E3" s="278"/>
      <c r="F3" s="278"/>
      <c r="G3" s="278" t="s">
        <v>113</v>
      </c>
      <c r="H3" s="278"/>
      <c r="I3" s="278"/>
      <c r="J3" s="278"/>
      <c r="K3" s="278"/>
      <c r="N3" s="4"/>
    </row>
    <row r="4" spans="1:14">
      <c r="A4" s="278"/>
      <c r="B4" s="29" t="s">
        <v>334</v>
      </c>
      <c r="C4" s="29" t="s">
        <v>833</v>
      </c>
      <c r="D4" s="29" t="s">
        <v>832</v>
      </c>
      <c r="E4" s="29" t="s">
        <v>831</v>
      </c>
      <c r="F4" s="29" t="s">
        <v>834</v>
      </c>
      <c r="G4" s="29" t="s">
        <v>334</v>
      </c>
      <c r="H4" s="29" t="s">
        <v>833</v>
      </c>
      <c r="I4" s="29" t="s">
        <v>832</v>
      </c>
      <c r="J4" s="29" t="s">
        <v>831</v>
      </c>
      <c r="K4" s="29" t="s">
        <v>830</v>
      </c>
    </row>
    <row r="5" spans="1:14">
      <c r="A5" s="33" t="s">
        <v>80</v>
      </c>
      <c r="B5" s="33">
        <v>84.8</v>
      </c>
      <c r="C5" s="33">
        <v>81.599999999999994</v>
      </c>
      <c r="D5" s="33">
        <v>87.7</v>
      </c>
      <c r="E5" s="33">
        <v>6.1</v>
      </c>
      <c r="F5" s="37">
        <v>8.1999999999999993</v>
      </c>
      <c r="G5" s="37">
        <v>83.94</v>
      </c>
      <c r="H5" s="37">
        <v>80.91</v>
      </c>
      <c r="I5" s="37">
        <v>86.71</v>
      </c>
      <c r="J5" s="37">
        <f t="shared" ref="J5:J22" si="0">I5-H5</f>
        <v>5.7999999999999972</v>
      </c>
      <c r="K5" s="37">
        <f>87.08-78.59</f>
        <v>8.4899999999999949</v>
      </c>
    </row>
    <row r="6" spans="1:14">
      <c r="A6" s="33" t="s">
        <v>49</v>
      </c>
      <c r="B6" s="33">
        <v>85.8</v>
      </c>
      <c r="C6" s="33">
        <v>82.7</v>
      </c>
      <c r="D6" s="33">
        <v>88.5</v>
      </c>
      <c r="E6" s="33">
        <v>5.8</v>
      </c>
      <c r="F6" s="37">
        <v>7.1</v>
      </c>
      <c r="G6" s="37">
        <v>85.76</v>
      </c>
      <c r="H6" s="37">
        <v>82.71</v>
      </c>
      <c r="I6" s="37">
        <v>88.56</v>
      </c>
      <c r="J6" s="37">
        <f t="shared" si="0"/>
        <v>5.8500000000000085</v>
      </c>
      <c r="K6" s="37">
        <f>88.71-81.63</f>
        <v>7.0799999999999983</v>
      </c>
    </row>
    <row r="7" spans="1:14">
      <c r="A7" s="33" t="s">
        <v>50</v>
      </c>
      <c r="B7" s="33">
        <v>83.8</v>
      </c>
      <c r="C7" s="33">
        <v>80.599999999999994</v>
      </c>
      <c r="D7" s="33">
        <v>86.7</v>
      </c>
      <c r="E7" s="33">
        <v>6.1</v>
      </c>
      <c r="F7" s="37">
        <v>8.3000000000000007</v>
      </c>
      <c r="G7" s="37">
        <v>83.78</v>
      </c>
      <c r="H7" s="37">
        <v>80.55</v>
      </c>
      <c r="I7" s="37">
        <v>86.69</v>
      </c>
      <c r="J7" s="37">
        <f t="shared" si="0"/>
        <v>6.1400000000000006</v>
      </c>
      <c r="K7" s="37">
        <f>87.19-78.39</f>
        <v>8.7999999999999972</v>
      </c>
    </row>
    <row r="8" spans="1:14">
      <c r="A8" s="33" t="s">
        <v>51</v>
      </c>
      <c r="B8" s="33">
        <v>84.4</v>
      </c>
      <c r="C8" s="33">
        <v>81.099999999999994</v>
      </c>
      <c r="D8" s="33">
        <v>87.2</v>
      </c>
      <c r="E8" s="33">
        <v>6.1</v>
      </c>
      <c r="F8" s="37">
        <v>8.3000000000000007</v>
      </c>
      <c r="G8" s="37">
        <v>84.31</v>
      </c>
      <c r="H8" s="37">
        <v>81.010000000000005</v>
      </c>
      <c r="I8" s="37">
        <v>87.12</v>
      </c>
      <c r="J8" s="37">
        <f t="shared" si="0"/>
        <v>6.1099999999999994</v>
      </c>
      <c r="K8" s="37">
        <f>87.77-78.84</f>
        <v>8.9299999999999926</v>
      </c>
    </row>
    <row r="9" spans="1:14">
      <c r="A9" s="33" t="s">
        <v>52</v>
      </c>
      <c r="B9" s="33">
        <v>84.1</v>
      </c>
      <c r="C9" s="33">
        <v>80.900000000000006</v>
      </c>
      <c r="D9" s="33">
        <v>86.8</v>
      </c>
      <c r="E9" s="33">
        <v>5.9</v>
      </c>
      <c r="F9" s="37">
        <v>8</v>
      </c>
      <c r="G9" s="37">
        <v>84.06</v>
      </c>
      <c r="H9" s="37">
        <v>80.959999999999994</v>
      </c>
      <c r="I9" s="37">
        <v>86.76</v>
      </c>
      <c r="J9" s="37">
        <f t="shared" si="0"/>
        <v>5.8000000000000114</v>
      </c>
      <c r="K9" s="37">
        <f>87.5-79</f>
        <v>8.5</v>
      </c>
    </row>
    <row r="10" spans="1:14">
      <c r="A10" s="33" t="s">
        <v>53</v>
      </c>
      <c r="B10" s="33">
        <v>84.4</v>
      </c>
      <c r="C10" s="33">
        <v>81.599999999999994</v>
      </c>
      <c r="D10" s="33">
        <v>86.7</v>
      </c>
      <c r="E10" s="33">
        <v>5.2</v>
      </c>
      <c r="F10" s="37">
        <v>8.8000000000000007</v>
      </c>
      <c r="G10" s="37">
        <v>84.33</v>
      </c>
      <c r="H10" s="37">
        <v>81.47</v>
      </c>
      <c r="I10" s="37">
        <v>86.72</v>
      </c>
      <c r="J10" s="37">
        <f t="shared" si="0"/>
        <v>5.25</v>
      </c>
      <c r="K10" s="37">
        <f>88.08-79.06</f>
        <v>9.019999999999996</v>
      </c>
    </row>
    <row r="11" spans="1:14">
      <c r="A11" s="33" t="s">
        <v>54</v>
      </c>
      <c r="B11" s="33">
        <v>84.6</v>
      </c>
      <c r="C11" s="33">
        <v>81.5</v>
      </c>
      <c r="D11" s="33">
        <v>87.4</v>
      </c>
      <c r="E11" s="33">
        <v>5.9</v>
      </c>
      <c r="F11" s="37">
        <v>8.8000000000000007</v>
      </c>
      <c r="G11" s="37">
        <v>84.56</v>
      </c>
      <c r="H11" s="37">
        <v>81.47</v>
      </c>
      <c r="I11" s="37">
        <v>87.33</v>
      </c>
      <c r="J11" s="37">
        <f t="shared" si="0"/>
        <v>5.8599999999999994</v>
      </c>
      <c r="K11" s="37">
        <f>87.75-79.04</f>
        <v>8.7099999999999937</v>
      </c>
    </row>
    <row r="12" spans="1:14">
      <c r="A12" s="33" t="s">
        <v>55</v>
      </c>
      <c r="B12" s="96">
        <v>83.4</v>
      </c>
      <c r="C12" s="33">
        <v>80.7</v>
      </c>
      <c r="D12" s="33">
        <v>85.9</v>
      </c>
      <c r="E12" s="33">
        <v>5.3</v>
      </c>
      <c r="F12" s="37">
        <v>6</v>
      </c>
      <c r="G12" s="97">
        <v>83.62</v>
      </c>
      <c r="H12" s="37">
        <v>80.95</v>
      </c>
      <c r="I12" s="37">
        <v>86.02</v>
      </c>
      <c r="J12" s="37">
        <f t="shared" si="0"/>
        <v>5.0699999999999932</v>
      </c>
      <c r="K12" s="37">
        <f>86.26-79.61</f>
        <v>6.6500000000000057</v>
      </c>
    </row>
    <row r="13" spans="1:14">
      <c r="A13" s="33" t="s">
        <v>56</v>
      </c>
      <c r="B13" s="33">
        <v>85.1</v>
      </c>
      <c r="C13" s="33">
        <v>82.4</v>
      </c>
      <c r="D13" s="33">
        <v>87.4</v>
      </c>
      <c r="E13" s="33">
        <v>5</v>
      </c>
      <c r="F13" s="37">
        <v>7.1</v>
      </c>
      <c r="G13" s="37">
        <v>85.21</v>
      </c>
      <c r="H13" s="37">
        <v>82.59</v>
      </c>
      <c r="I13" s="37">
        <v>87.34</v>
      </c>
      <c r="J13" s="37">
        <f t="shared" si="0"/>
        <v>4.75</v>
      </c>
      <c r="K13" s="37">
        <f>88.54-81.23</f>
        <v>7.3100000000000023</v>
      </c>
    </row>
    <row r="14" spans="1:14">
      <c r="A14" s="33" t="s">
        <v>57</v>
      </c>
      <c r="B14" s="33">
        <v>83.7</v>
      </c>
      <c r="C14" s="33">
        <v>80</v>
      </c>
      <c r="D14" s="33">
        <v>87.2</v>
      </c>
      <c r="E14" s="33">
        <v>7.2</v>
      </c>
      <c r="F14" s="37">
        <v>8.6</v>
      </c>
      <c r="G14" s="37">
        <v>84.8</v>
      </c>
      <c r="H14" s="37">
        <v>81.93</v>
      </c>
      <c r="I14" s="37">
        <v>87.37</v>
      </c>
      <c r="J14" s="37">
        <f t="shared" si="0"/>
        <v>5.4399999999999977</v>
      </c>
      <c r="K14" s="37">
        <f>87.94-80.45</f>
        <v>7.4899999999999949</v>
      </c>
    </row>
    <row r="15" spans="1:14">
      <c r="A15" s="33" t="s">
        <v>81</v>
      </c>
      <c r="B15" s="33">
        <v>84.9</v>
      </c>
      <c r="C15" s="33">
        <v>81.900000000000006</v>
      </c>
      <c r="D15" s="33">
        <v>87.5</v>
      </c>
      <c r="E15" s="33">
        <v>5.5</v>
      </c>
      <c r="F15" s="37">
        <v>7.2</v>
      </c>
      <c r="G15" s="37">
        <v>83.63</v>
      </c>
      <c r="H15" s="37">
        <v>80.08</v>
      </c>
      <c r="I15" s="37">
        <v>87</v>
      </c>
      <c r="J15" s="37">
        <f t="shared" si="0"/>
        <v>6.9200000000000017</v>
      </c>
      <c r="K15" s="37">
        <f>86.88-77.72</f>
        <v>9.1599999999999966</v>
      </c>
    </row>
    <row r="16" spans="1:14">
      <c r="A16" s="33" t="s">
        <v>58</v>
      </c>
      <c r="B16" s="33">
        <v>83.6</v>
      </c>
      <c r="C16" s="33">
        <v>80.3</v>
      </c>
      <c r="D16" s="33">
        <v>86.7</v>
      </c>
      <c r="E16" s="33">
        <v>6.4</v>
      </c>
      <c r="F16" s="37">
        <v>8.4</v>
      </c>
      <c r="G16" s="37">
        <v>83.52</v>
      </c>
      <c r="H16" s="37">
        <v>80.290000000000006</v>
      </c>
      <c r="I16" s="37">
        <v>86.59</v>
      </c>
      <c r="J16" s="37">
        <f t="shared" si="0"/>
        <v>6.2999999999999972</v>
      </c>
      <c r="K16" s="37">
        <f>86.5-77.78</f>
        <v>8.7199999999999989</v>
      </c>
    </row>
    <row r="17" spans="1:11">
      <c r="A17" s="33" t="s">
        <v>59</v>
      </c>
      <c r="B17" s="33">
        <v>84.1</v>
      </c>
      <c r="C17" s="33">
        <v>80.599999999999994</v>
      </c>
      <c r="D17" s="33">
        <v>87.5</v>
      </c>
      <c r="E17" s="33">
        <v>6.9</v>
      </c>
      <c r="F17" s="37">
        <v>8.5</v>
      </c>
      <c r="G17" s="37">
        <v>84.01</v>
      </c>
      <c r="H17" s="37">
        <v>80.599999999999994</v>
      </c>
      <c r="I17" s="37">
        <v>87.24</v>
      </c>
      <c r="J17" s="37">
        <f t="shared" si="0"/>
        <v>6.6400000000000006</v>
      </c>
      <c r="K17" s="64">
        <f>86.9-78.17</f>
        <v>8.730000000000004</v>
      </c>
    </row>
    <row r="18" spans="1:11">
      <c r="A18" s="33" t="s">
        <v>60</v>
      </c>
      <c r="B18" s="33">
        <v>84.2</v>
      </c>
      <c r="C18" s="33">
        <v>80.7</v>
      </c>
      <c r="D18" s="33">
        <v>87.4</v>
      </c>
      <c r="E18" s="33">
        <v>6.7</v>
      </c>
      <c r="F18" s="37">
        <v>8.6</v>
      </c>
      <c r="G18" s="37">
        <v>84.23</v>
      </c>
      <c r="H18" s="37">
        <v>80.709999999999994</v>
      </c>
      <c r="I18" s="37">
        <v>87.38</v>
      </c>
      <c r="J18" s="37">
        <f t="shared" si="0"/>
        <v>6.6700000000000017</v>
      </c>
      <c r="K18" s="37">
        <f>87.23-78.4</f>
        <v>8.8299999999999983</v>
      </c>
    </row>
    <row r="19" spans="1:11">
      <c r="A19" s="36" t="s">
        <v>30</v>
      </c>
      <c r="B19" s="36">
        <v>83.6</v>
      </c>
      <c r="C19" s="36">
        <v>79.8</v>
      </c>
      <c r="D19" s="36">
        <v>87</v>
      </c>
      <c r="E19" s="36">
        <v>7.2</v>
      </c>
      <c r="F19" s="98">
        <v>9</v>
      </c>
      <c r="G19" s="98">
        <v>83.55</v>
      </c>
      <c r="H19" s="98">
        <v>79.849999999999994</v>
      </c>
      <c r="I19" s="98">
        <v>86.95</v>
      </c>
      <c r="J19" s="37">
        <f t="shared" si="0"/>
        <v>7.1000000000000085</v>
      </c>
      <c r="K19" s="98">
        <f>86.88-77.42</f>
        <v>9.4599999999999937</v>
      </c>
    </row>
    <row r="20" spans="1:11">
      <c r="A20" s="33" t="s">
        <v>61</v>
      </c>
      <c r="B20" s="33">
        <v>83.6</v>
      </c>
      <c r="C20" s="33">
        <v>80.099999999999994</v>
      </c>
      <c r="D20" s="33">
        <v>86.8</v>
      </c>
      <c r="E20" s="33">
        <v>6.6</v>
      </c>
      <c r="F20" s="37">
        <v>8.4</v>
      </c>
      <c r="G20" s="37">
        <v>83.66</v>
      </c>
      <c r="H20" s="37">
        <v>80.19</v>
      </c>
      <c r="I20" s="37">
        <v>86.79</v>
      </c>
      <c r="J20" s="37">
        <f t="shared" si="0"/>
        <v>6.6000000000000085</v>
      </c>
      <c r="K20" s="37">
        <f>86.88-77.86</f>
        <v>9.019999999999996</v>
      </c>
    </row>
    <row r="21" spans="1:11">
      <c r="A21" s="33" t="s">
        <v>62</v>
      </c>
      <c r="B21" s="33">
        <v>83.6</v>
      </c>
      <c r="C21" s="33">
        <v>80.2</v>
      </c>
      <c r="D21" s="33">
        <v>86.6</v>
      </c>
      <c r="E21" s="33">
        <v>6.5</v>
      </c>
      <c r="F21" s="37">
        <v>7.9</v>
      </c>
      <c r="G21" s="37">
        <v>83.7</v>
      </c>
      <c r="H21" s="37">
        <v>80.3</v>
      </c>
      <c r="I21" s="37">
        <v>86.65</v>
      </c>
      <c r="J21" s="37">
        <f t="shared" si="0"/>
        <v>6.3500000000000085</v>
      </c>
      <c r="K21" s="37">
        <f>86.75-78.4</f>
        <v>8.3499999999999943</v>
      </c>
    </row>
    <row r="22" spans="1:11">
      <c r="A22" s="33" t="s">
        <v>63</v>
      </c>
      <c r="B22" s="33">
        <v>84.7</v>
      </c>
      <c r="C22" s="33">
        <v>80.7</v>
      </c>
      <c r="D22" s="33">
        <v>88.3</v>
      </c>
      <c r="E22" s="33">
        <v>7.6</v>
      </c>
      <c r="F22" s="37">
        <v>8.8000000000000007</v>
      </c>
      <c r="G22" s="37">
        <v>84.73</v>
      </c>
      <c r="H22" s="37">
        <v>80.69</v>
      </c>
      <c r="I22" s="37">
        <v>88.54</v>
      </c>
      <c r="J22" s="37">
        <f t="shared" si="0"/>
        <v>7.8500000000000085</v>
      </c>
      <c r="K22" s="37">
        <f>88.29-78.55</f>
        <v>9.7400000000000091</v>
      </c>
    </row>
    <row r="23" spans="1:11">
      <c r="A23" s="272" t="s">
        <v>829</v>
      </c>
      <c r="B23" s="272">
        <v>2.4</v>
      </c>
      <c r="C23" s="272">
        <v>2.9</v>
      </c>
      <c r="D23" s="272">
        <v>2.6</v>
      </c>
      <c r="E23" s="272">
        <v>2.6</v>
      </c>
      <c r="F23" s="293">
        <v>3</v>
      </c>
      <c r="G23" s="293">
        <f>MAX(G5:G22)-MIN(G5:G22)</f>
        <v>2.2400000000000091</v>
      </c>
      <c r="H23" s="293">
        <f>MAX(H5:H22)-MIN(H5:H22)</f>
        <v>2.8599999999999994</v>
      </c>
      <c r="I23" s="293">
        <f>MAX(I5:I22)-MIN(I5:I22)</f>
        <v>2.5400000000000063</v>
      </c>
      <c r="J23" s="293">
        <f>MAX(J5:J22)-MIN(J5:J22)</f>
        <v>3.1000000000000085</v>
      </c>
      <c r="K23" s="293">
        <f>MAX(K5:K22)-MIN(K5:K22)</f>
        <v>3.0900000000000034</v>
      </c>
    </row>
    <row r="24" spans="1:11">
      <c r="A24" s="272"/>
      <c r="B24" s="272"/>
      <c r="C24" s="272"/>
      <c r="D24" s="272"/>
      <c r="E24" s="272"/>
      <c r="F24" s="293"/>
      <c r="G24" s="293"/>
      <c r="H24" s="293"/>
      <c r="I24" s="293"/>
      <c r="J24" s="293"/>
      <c r="K24" s="293"/>
    </row>
    <row r="25" spans="1:11">
      <c r="A25" s="274" t="s">
        <v>828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</row>
    <row r="26" spans="1:11">
      <c r="A26" s="274" t="s">
        <v>827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>
      <c r="A27" s="274" t="s">
        <v>826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</row>
  </sheetData>
  <mergeCells count="19">
    <mergeCell ref="A1:K1"/>
    <mergeCell ref="B23:B24"/>
    <mergeCell ref="C23:C24"/>
    <mergeCell ref="D23:D24"/>
    <mergeCell ref="E23:E24"/>
    <mergeCell ref="F23:F24"/>
    <mergeCell ref="A2:K2"/>
    <mergeCell ref="A3:A4"/>
    <mergeCell ref="B3:F3"/>
    <mergeCell ref="G3:K3"/>
    <mergeCell ref="I23:I24"/>
    <mergeCell ref="J23:J24"/>
    <mergeCell ref="K23:K24"/>
    <mergeCell ref="A25:K25"/>
    <mergeCell ref="A26:K26"/>
    <mergeCell ref="A27:K27"/>
    <mergeCell ref="A23:A24"/>
    <mergeCell ref="G23:G24"/>
    <mergeCell ref="H23:H24"/>
  </mergeCells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M26" sqref="M26"/>
    </sheetView>
  </sheetViews>
  <sheetFormatPr defaultRowHeight="16.5"/>
  <cols>
    <col min="1" max="1" width="16" customWidth="1"/>
  </cols>
  <sheetData>
    <row r="1" spans="1:7" ht="26.25" customHeight="1">
      <c r="A1" s="283" t="s">
        <v>843</v>
      </c>
      <c r="B1" s="283"/>
      <c r="C1" s="283"/>
      <c r="D1" s="283"/>
      <c r="E1" s="283"/>
      <c r="F1" s="283"/>
      <c r="G1" s="283"/>
    </row>
    <row r="2" spans="1:7">
      <c r="A2" s="273" t="s">
        <v>842</v>
      </c>
      <c r="B2" s="273"/>
      <c r="C2" s="273"/>
      <c r="D2" s="273"/>
      <c r="E2" s="273"/>
      <c r="F2" s="273"/>
      <c r="G2" s="273"/>
    </row>
    <row r="3" spans="1:7">
      <c r="A3" s="278" t="s">
        <v>74</v>
      </c>
      <c r="B3" s="278" t="s">
        <v>841</v>
      </c>
      <c r="C3" s="278"/>
      <c r="D3" s="278" t="s">
        <v>840</v>
      </c>
      <c r="E3" s="278"/>
      <c r="F3" s="278" t="s">
        <v>839</v>
      </c>
      <c r="G3" s="278"/>
    </row>
    <row r="4" spans="1:7">
      <c r="A4" s="278"/>
      <c r="B4" s="29" t="s">
        <v>113</v>
      </c>
      <c r="C4" s="29" t="s">
        <v>838</v>
      </c>
      <c r="D4" s="29" t="s">
        <v>113</v>
      </c>
      <c r="E4" s="29" t="s">
        <v>838</v>
      </c>
      <c r="F4" s="29" t="s">
        <v>113</v>
      </c>
      <c r="G4" s="29" t="s">
        <v>838</v>
      </c>
    </row>
    <row r="5" spans="1:7">
      <c r="A5" s="33" t="s">
        <v>80</v>
      </c>
      <c r="B5" s="38">
        <v>372939</v>
      </c>
      <c r="C5" s="33" t="s">
        <v>189</v>
      </c>
      <c r="D5" s="41">
        <v>727.6</v>
      </c>
      <c r="E5" s="33" t="s">
        <v>93</v>
      </c>
      <c r="F5" s="41">
        <v>327.3</v>
      </c>
      <c r="G5" s="33" t="s">
        <v>93</v>
      </c>
    </row>
    <row r="6" spans="1:7">
      <c r="A6" s="33" t="s">
        <v>49</v>
      </c>
      <c r="B6" s="38">
        <v>55296</v>
      </c>
      <c r="C6" s="33">
        <f t="shared" ref="C6:C22" si="0">_xlfn.RANK.EQ(B6,$B$6:$B$22,0)</f>
        <v>2</v>
      </c>
      <c r="D6" s="41">
        <v>589.6</v>
      </c>
      <c r="E6" s="33">
        <f t="shared" ref="E6:E22" si="1">_xlfn.RANK.EQ(D6,$D$6:$D$22)</f>
        <v>14</v>
      </c>
      <c r="F6" s="41">
        <v>285.8</v>
      </c>
      <c r="G6" s="33">
        <f t="shared" ref="G6:G22" si="2">_xlfn.RANK.EQ(F6,$F$6:$F$22)</f>
        <v>17</v>
      </c>
    </row>
    <row r="7" spans="1:7">
      <c r="A7" s="33" t="s">
        <v>50</v>
      </c>
      <c r="B7" s="38">
        <v>27713</v>
      </c>
      <c r="C7" s="33">
        <f t="shared" si="0"/>
        <v>4</v>
      </c>
      <c r="D7" s="41">
        <v>835.6</v>
      </c>
      <c r="E7" s="33">
        <f t="shared" si="1"/>
        <v>7</v>
      </c>
      <c r="F7" s="41">
        <v>355.1</v>
      </c>
      <c r="G7" s="33">
        <f t="shared" si="2"/>
        <v>4</v>
      </c>
    </row>
    <row r="8" spans="1:7">
      <c r="A8" s="33" t="s">
        <v>51</v>
      </c>
      <c r="B8" s="38">
        <v>17592</v>
      </c>
      <c r="C8" s="33">
        <f t="shared" si="0"/>
        <v>10</v>
      </c>
      <c r="D8" s="41">
        <v>744</v>
      </c>
      <c r="E8" s="33">
        <f t="shared" si="1"/>
        <v>9</v>
      </c>
      <c r="F8" s="41">
        <v>341</v>
      </c>
      <c r="G8" s="33">
        <f t="shared" si="2"/>
        <v>9</v>
      </c>
    </row>
    <row r="9" spans="1:7">
      <c r="A9" s="33" t="s">
        <v>52</v>
      </c>
      <c r="B9" s="38">
        <v>18957</v>
      </c>
      <c r="C9" s="33">
        <f t="shared" si="0"/>
        <v>8</v>
      </c>
      <c r="D9" s="41">
        <v>644.79999999999995</v>
      </c>
      <c r="E9" s="33">
        <f t="shared" si="1"/>
        <v>12</v>
      </c>
      <c r="F9" s="41">
        <v>338.1</v>
      </c>
      <c r="G9" s="33">
        <f t="shared" si="2"/>
        <v>10</v>
      </c>
    </row>
    <row r="10" spans="1:7">
      <c r="A10" s="33" t="s">
        <v>53</v>
      </c>
      <c r="B10" s="38">
        <v>9350</v>
      </c>
      <c r="C10" s="33">
        <f t="shared" si="0"/>
        <v>13</v>
      </c>
      <c r="D10" s="41">
        <v>653.29999999999995</v>
      </c>
      <c r="E10" s="33">
        <f t="shared" si="1"/>
        <v>11</v>
      </c>
      <c r="F10" s="41">
        <v>334.9</v>
      </c>
      <c r="G10" s="33">
        <f t="shared" si="2"/>
        <v>12</v>
      </c>
    </row>
    <row r="11" spans="1:7">
      <c r="A11" s="33" t="s">
        <v>54</v>
      </c>
      <c r="B11" s="38">
        <v>9302</v>
      </c>
      <c r="C11" s="33">
        <f t="shared" si="0"/>
        <v>14</v>
      </c>
      <c r="D11" s="41">
        <v>644.6</v>
      </c>
      <c r="E11" s="33">
        <f t="shared" si="1"/>
        <v>13</v>
      </c>
      <c r="F11" s="41">
        <v>327.5</v>
      </c>
      <c r="G11" s="33">
        <f t="shared" si="2"/>
        <v>14</v>
      </c>
    </row>
    <row r="12" spans="1:7">
      <c r="A12" s="33" t="s">
        <v>55</v>
      </c>
      <c r="B12" s="38">
        <v>6369</v>
      </c>
      <c r="C12" s="33">
        <f t="shared" si="0"/>
        <v>15</v>
      </c>
      <c r="D12" s="41">
        <v>572.4</v>
      </c>
      <c r="E12" s="33">
        <f t="shared" si="1"/>
        <v>16</v>
      </c>
      <c r="F12" s="41">
        <v>344.7</v>
      </c>
      <c r="G12" s="33">
        <f t="shared" si="2"/>
        <v>8</v>
      </c>
    </row>
    <row r="13" spans="1:7">
      <c r="A13" s="33" t="s">
        <v>56</v>
      </c>
      <c r="B13" s="38">
        <v>1678</v>
      </c>
      <c r="C13" s="33">
        <f t="shared" si="0"/>
        <v>17</v>
      </c>
      <c r="D13" s="41">
        <v>445.1</v>
      </c>
      <c r="E13" s="33">
        <f t="shared" si="1"/>
        <v>17</v>
      </c>
      <c r="F13" s="41">
        <v>307.7</v>
      </c>
      <c r="G13" s="33">
        <f t="shared" si="2"/>
        <v>16</v>
      </c>
    </row>
    <row r="14" spans="1:7">
      <c r="A14" s="33" t="s">
        <v>57</v>
      </c>
      <c r="B14" s="38">
        <v>79010</v>
      </c>
      <c r="C14" s="33">
        <f t="shared" si="0"/>
        <v>1</v>
      </c>
      <c r="D14" s="41">
        <v>585.1</v>
      </c>
      <c r="E14" s="33">
        <f t="shared" si="1"/>
        <v>15</v>
      </c>
      <c r="F14" s="41">
        <v>313.7</v>
      </c>
      <c r="G14" s="33">
        <f t="shared" si="2"/>
        <v>15</v>
      </c>
    </row>
    <row r="15" spans="1:7">
      <c r="A15" s="33" t="s">
        <v>81</v>
      </c>
      <c r="B15" s="38">
        <v>15086</v>
      </c>
      <c r="C15" s="33">
        <f t="shared" si="0"/>
        <v>11</v>
      </c>
      <c r="D15" s="41">
        <v>985.2</v>
      </c>
      <c r="E15" s="33">
        <f t="shared" si="1"/>
        <v>4</v>
      </c>
      <c r="F15" s="41">
        <v>358.4</v>
      </c>
      <c r="G15" s="33">
        <f t="shared" si="2"/>
        <v>1</v>
      </c>
    </row>
    <row r="16" spans="1:7">
      <c r="A16" s="33" t="s">
        <v>58</v>
      </c>
      <c r="B16" s="38">
        <v>14108</v>
      </c>
      <c r="C16" s="33">
        <f t="shared" si="0"/>
        <v>12</v>
      </c>
      <c r="D16" s="41">
        <v>886.7</v>
      </c>
      <c r="E16" s="33">
        <f t="shared" si="1"/>
        <v>6</v>
      </c>
      <c r="F16" s="41">
        <v>358</v>
      </c>
      <c r="G16" s="33">
        <f t="shared" si="2"/>
        <v>3</v>
      </c>
    </row>
    <row r="17" spans="1:7">
      <c r="A17" s="33" t="s">
        <v>59</v>
      </c>
      <c r="B17" s="38">
        <v>19719</v>
      </c>
      <c r="C17" s="33">
        <f t="shared" si="0"/>
        <v>7</v>
      </c>
      <c r="D17" s="41">
        <v>932.8</v>
      </c>
      <c r="E17" s="33">
        <f t="shared" si="1"/>
        <v>5</v>
      </c>
      <c r="F17" s="41">
        <v>348.7</v>
      </c>
      <c r="G17" s="33">
        <f t="shared" si="2"/>
        <v>7</v>
      </c>
    </row>
    <row r="18" spans="1:7">
      <c r="A18" s="33" t="s">
        <v>60</v>
      </c>
      <c r="B18" s="38">
        <v>17852</v>
      </c>
      <c r="C18" s="33">
        <f t="shared" si="0"/>
        <v>9</v>
      </c>
      <c r="D18" s="41">
        <v>1007.4</v>
      </c>
      <c r="E18" s="33">
        <f t="shared" si="1"/>
        <v>3</v>
      </c>
      <c r="F18" s="41">
        <v>336.9</v>
      </c>
      <c r="G18" s="33">
        <f t="shared" si="2"/>
        <v>11</v>
      </c>
    </row>
    <row r="19" spans="1:7">
      <c r="A19" s="36" t="s">
        <v>30</v>
      </c>
      <c r="B19" s="43">
        <v>20876</v>
      </c>
      <c r="C19" s="35">
        <f t="shared" si="0"/>
        <v>6</v>
      </c>
      <c r="D19" s="42">
        <v>1147</v>
      </c>
      <c r="E19" s="35">
        <f t="shared" si="1"/>
        <v>1</v>
      </c>
      <c r="F19" s="42">
        <v>354.3</v>
      </c>
      <c r="G19" s="35">
        <f t="shared" si="2"/>
        <v>5</v>
      </c>
    </row>
    <row r="20" spans="1:7">
      <c r="A20" s="33" t="s">
        <v>61</v>
      </c>
      <c r="B20" s="38">
        <v>27840</v>
      </c>
      <c r="C20" s="33">
        <f t="shared" si="0"/>
        <v>3</v>
      </c>
      <c r="D20" s="41">
        <v>1068.8</v>
      </c>
      <c r="E20" s="33">
        <f t="shared" si="1"/>
        <v>2</v>
      </c>
      <c r="F20" s="41">
        <v>358.4</v>
      </c>
      <c r="G20" s="33">
        <f t="shared" si="2"/>
        <v>1</v>
      </c>
    </row>
    <row r="21" spans="1:7">
      <c r="A21" s="33" t="s">
        <v>62</v>
      </c>
      <c r="B21" s="38">
        <v>27385</v>
      </c>
      <c r="C21" s="33">
        <f t="shared" si="0"/>
        <v>5</v>
      </c>
      <c r="D21" s="41">
        <v>833.5</v>
      </c>
      <c r="E21" s="33">
        <f t="shared" si="1"/>
        <v>8</v>
      </c>
      <c r="F21" s="41">
        <v>349.9</v>
      </c>
      <c r="G21" s="33">
        <f t="shared" si="2"/>
        <v>6</v>
      </c>
    </row>
    <row r="22" spans="1:7">
      <c r="A22" s="33" t="s">
        <v>63</v>
      </c>
      <c r="B22" s="38">
        <v>4806</v>
      </c>
      <c r="C22" s="33">
        <f t="shared" si="0"/>
        <v>16</v>
      </c>
      <c r="D22" s="41">
        <v>713.4</v>
      </c>
      <c r="E22" s="33">
        <f t="shared" si="1"/>
        <v>10</v>
      </c>
      <c r="F22" s="41">
        <v>328.1</v>
      </c>
      <c r="G22" s="33">
        <f t="shared" si="2"/>
        <v>13</v>
      </c>
    </row>
    <row r="23" spans="1:7">
      <c r="A23" s="281" t="s">
        <v>837</v>
      </c>
      <c r="B23" s="281"/>
      <c r="C23" s="281"/>
      <c r="D23" s="281"/>
      <c r="E23" s="281"/>
      <c r="F23" s="281"/>
      <c r="G23" s="281"/>
    </row>
  </sheetData>
  <mergeCells count="7">
    <mergeCell ref="A23:G23"/>
    <mergeCell ref="A1:G1"/>
    <mergeCell ref="A2:G2"/>
    <mergeCell ref="A3:A4"/>
    <mergeCell ref="B3:C3"/>
    <mergeCell ref="D3:E3"/>
    <mergeCell ref="F3:G3"/>
  </mergeCells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N34" sqref="N34"/>
    </sheetView>
  </sheetViews>
  <sheetFormatPr defaultRowHeight="16.5"/>
  <cols>
    <col min="1" max="1" width="40.125" customWidth="1"/>
  </cols>
  <sheetData>
    <row r="1" spans="1:19" ht="26.25">
      <c r="A1" s="289" t="s">
        <v>871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</row>
    <row r="2" spans="1:19">
      <c r="A2" s="273" t="s">
        <v>870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>
      <c r="A3" s="29" t="s">
        <v>869</v>
      </c>
      <c r="B3" s="29" t="s">
        <v>80</v>
      </c>
      <c r="C3" s="29" t="s">
        <v>335</v>
      </c>
      <c r="D3" s="29" t="s">
        <v>337</v>
      </c>
      <c r="E3" s="29" t="s">
        <v>339</v>
      </c>
      <c r="F3" s="29" t="s">
        <v>341</v>
      </c>
      <c r="G3" s="29" t="s">
        <v>342</v>
      </c>
      <c r="H3" s="29" t="s">
        <v>344</v>
      </c>
      <c r="I3" s="29" t="s">
        <v>346</v>
      </c>
      <c r="J3" s="29" t="s">
        <v>348</v>
      </c>
      <c r="K3" s="29" t="s">
        <v>350</v>
      </c>
      <c r="L3" s="29" t="s">
        <v>351</v>
      </c>
      <c r="M3" s="29" t="s">
        <v>352</v>
      </c>
      <c r="N3" s="29" t="s">
        <v>353</v>
      </c>
      <c r="O3" s="29" t="s">
        <v>354</v>
      </c>
      <c r="P3" s="29" t="s">
        <v>355</v>
      </c>
      <c r="Q3" s="29" t="s">
        <v>356</v>
      </c>
      <c r="R3" s="29" t="s">
        <v>357</v>
      </c>
      <c r="S3" s="29" t="s">
        <v>358</v>
      </c>
    </row>
    <row r="4" spans="1:19">
      <c r="A4" s="99" t="s">
        <v>868</v>
      </c>
      <c r="B4" s="100">
        <v>327.3</v>
      </c>
      <c r="C4" s="100">
        <v>285.8</v>
      </c>
      <c r="D4" s="41">
        <v>355.1</v>
      </c>
      <c r="E4" s="100">
        <v>341</v>
      </c>
      <c r="F4" s="100">
        <v>338.1</v>
      </c>
      <c r="G4" s="100">
        <v>334.9</v>
      </c>
      <c r="H4" s="41">
        <v>327.5</v>
      </c>
      <c r="I4" s="33">
        <v>344.7</v>
      </c>
      <c r="J4" s="100">
        <v>307.7</v>
      </c>
      <c r="K4" s="100">
        <v>313.7</v>
      </c>
      <c r="L4" s="100">
        <v>358.4</v>
      </c>
      <c r="M4" s="100">
        <v>358</v>
      </c>
      <c r="N4" s="100">
        <v>348.7</v>
      </c>
      <c r="O4" s="41">
        <v>336.9</v>
      </c>
      <c r="P4" s="41">
        <v>354.3</v>
      </c>
      <c r="Q4" s="100">
        <v>358.4</v>
      </c>
      <c r="R4" s="100">
        <v>349.9</v>
      </c>
      <c r="S4" s="41">
        <v>328.1</v>
      </c>
    </row>
    <row r="5" spans="1:19">
      <c r="A5" s="99" t="s">
        <v>867</v>
      </c>
      <c r="B5" s="100">
        <v>32.200000000000003</v>
      </c>
      <c r="C5" s="100">
        <v>29.2</v>
      </c>
      <c r="D5" s="41">
        <v>35.4</v>
      </c>
      <c r="E5" s="100">
        <v>37</v>
      </c>
      <c r="F5" s="100">
        <v>33.799999999999997</v>
      </c>
      <c r="G5" s="100">
        <v>32.700000000000003</v>
      </c>
      <c r="H5" s="41">
        <v>27.7</v>
      </c>
      <c r="I5" s="33">
        <v>33</v>
      </c>
      <c r="J5" s="100">
        <v>28.6</v>
      </c>
      <c r="K5" s="100">
        <v>30.8</v>
      </c>
      <c r="L5" s="100">
        <v>36.799999999999997</v>
      </c>
      <c r="M5" s="100">
        <v>32.799999999999997</v>
      </c>
      <c r="N5" s="100">
        <v>32.799999999999997</v>
      </c>
      <c r="O5" s="41">
        <v>35.4</v>
      </c>
      <c r="P5" s="41">
        <v>31.9</v>
      </c>
      <c r="Q5" s="100">
        <v>37.4</v>
      </c>
      <c r="R5" s="100">
        <v>31.1</v>
      </c>
      <c r="S5" s="41">
        <v>24.3</v>
      </c>
    </row>
    <row r="6" spans="1:19">
      <c r="A6" s="99" t="s">
        <v>866</v>
      </c>
      <c r="B6" s="100">
        <v>1</v>
      </c>
      <c r="C6" s="100">
        <v>1</v>
      </c>
      <c r="D6" s="41">
        <v>0.9</v>
      </c>
      <c r="E6" s="100">
        <v>0.9</v>
      </c>
      <c r="F6" s="100">
        <v>1</v>
      </c>
      <c r="G6" s="100">
        <v>1.2</v>
      </c>
      <c r="H6" s="41">
        <v>0.8</v>
      </c>
      <c r="I6" s="33">
        <v>0.7</v>
      </c>
      <c r="J6" s="100">
        <v>0.2</v>
      </c>
      <c r="K6" s="100">
        <v>0.9</v>
      </c>
      <c r="L6" s="100">
        <v>1.4</v>
      </c>
      <c r="M6" s="100">
        <v>0.9</v>
      </c>
      <c r="N6" s="100">
        <v>1</v>
      </c>
      <c r="O6" s="41">
        <v>0.8</v>
      </c>
      <c r="P6" s="41">
        <v>1</v>
      </c>
      <c r="Q6" s="100">
        <v>1</v>
      </c>
      <c r="R6" s="100">
        <v>1.3</v>
      </c>
      <c r="S6" s="41">
        <v>1.1000000000000001</v>
      </c>
    </row>
    <row r="7" spans="1:19">
      <c r="A7" s="99" t="s">
        <v>865</v>
      </c>
      <c r="B7" s="100">
        <v>80.900000000000006</v>
      </c>
      <c r="C7" s="100">
        <v>75</v>
      </c>
      <c r="D7" s="41">
        <v>87</v>
      </c>
      <c r="E7" s="100">
        <v>83.3</v>
      </c>
      <c r="F7" s="100">
        <v>83.1</v>
      </c>
      <c r="G7" s="100">
        <v>80.5</v>
      </c>
      <c r="H7" s="41">
        <v>79.8</v>
      </c>
      <c r="I7" s="33">
        <v>83.8</v>
      </c>
      <c r="J7" s="100">
        <v>81.2</v>
      </c>
      <c r="K7" s="100">
        <v>77.599999999999994</v>
      </c>
      <c r="L7" s="100">
        <v>88.2</v>
      </c>
      <c r="M7" s="100">
        <v>84.5</v>
      </c>
      <c r="N7" s="100">
        <v>81.400000000000006</v>
      </c>
      <c r="O7" s="41">
        <v>76.7</v>
      </c>
      <c r="P7" s="41">
        <v>86.5</v>
      </c>
      <c r="Q7" s="100">
        <v>84.1</v>
      </c>
      <c r="R7" s="100">
        <v>89.2</v>
      </c>
      <c r="S7" s="41">
        <v>87.7</v>
      </c>
    </row>
    <row r="8" spans="1:19">
      <c r="A8" s="99" t="s">
        <v>864</v>
      </c>
      <c r="B8" s="100">
        <v>7</v>
      </c>
      <c r="C8" s="100">
        <v>6.2</v>
      </c>
      <c r="D8" s="41">
        <v>7.4</v>
      </c>
      <c r="E8" s="100">
        <v>6.8</v>
      </c>
      <c r="F8" s="100">
        <v>7</v>
      </c>
      <c r="G8" s="100">
        <v>6.6</v>
      </c>
      <c r="H8" s="41">
        <v>6.7</v>
      </c>
      <c r="I8" s="33">
        <v>8</v>
      </c>
      <c r="J8" s="100">
        <v>9.5</v>
      </c>
      <c r="K8" s="100">
        <v>6.6</v>
      </c>
      <c r="L8" s="100">
        <v>7.9</v>
      </c>
      <c r="M8" s="100">
        <v>7.2</v>
      </c>
      <c r="N8" s="100">
        <v>7.8</v>
      </c>
      <c r="O8" s="41">
        <v>7.3</v>
      </c>
      <c r="P8" s="41">
        <v>7.1</v>
      </c>
      <c r="Q8" s="100">
        <v>7.8</v>
      </c>
      <c r="R8" s="100">
        <v>8.3000000000000007</v>
      </c>
      <c r="S8" s="41">
        <v>6.3</v>
      </c>
    </row>
    <row r="9" spans="1:19">
      <c r="A9" s="99" t="s">
        <v>863</v>
      </c>
      <c r="B9" s="100">
        <v>8.5</v>
      </c>
      <c r="C9" s="100">
        <v>8.1</v>
      </c>
      <c r="D9" s="41">
        <v>9.3000000000000007</v>
      </c>
      <c r="E9" s="100">
        <v>8.1999999999999993</v>
      </c>
      <c r="F9" s="100">
        <v>9.1999999999999993</v>
      </c>
      <c r="G9" s="100">
        <v>8.6999999999999993</v>
      </c>
      <c r="H9" s="41">
        <v>9.4</v>
      </c>
      <c r="I9" s="33">
        <v>8.6</v>
      </c>
      <c r="J9" s="100">
        <v>8.1</v>
      </c>
      <c r="K9" s="100">
        <v>8.4</v>
      </c>
      <c r="L9" s="100">
        <v>9</v>
      </c>
      <c r="M9" s="100">
        <v>8.8000000000000007</v>
      </c>
      <c r="N9" s="100">
        <v>9.1</v>
      </c>
      <c r="O9" s="41">
        <v>8</v>
      </c>
      <c r="P9" s="41">
        <v>9</v>
      </c>
      <c r="Q9" s="100">
        <v>7.9</v>
      </c>
      <c r="R9" s="100">
        <v>8.9</v>
      </c>
      <c r="S9" s="41">
        <v>10.3</v>
      </c>
    </row>
    <row r="10" spans="1:19">
      <c r="A10" s="99" t="s">
        <v>862</v>
      </c>
      <c r="B10" s="100">
        <v>10.3</v>
      </c>
      <c r="C10" s="100">
        <v>8.9</v>
      </c>
      <c r="D10" s="41">
        <v>12</v>
      </c>
      <c r="E10" s="100">
        <v>10.6</v>
      </c>
      <c r="F10" s="100">
        <v>10.4</v>
      </c>
      <c r="G10" s="100">
        <v>11.2</v>
      </c>
      <c r="H10" s="41">
        <v>9.8000000000000007</v>
      </c>
      <c r="I10" s="33">
        <v>11.2</v>
      </c>
      <c r="J10" s="100">
        <v>7.8</v>
      </c>
      <c r="K10" s="100">
        <v>9.4</v>
      </c>
      <c r="L10" s="100">
        <v>11.2</v>
      </c>
      <c r="M10" s="100">
        <v>9.5</v>
      </c>
      <c r="N10" s="100">
        <v>10.1</v>
      </c>
      <c r="O10" s="41">
        <v>9.4</v>
      </c>
      <c r="P10" s="41">
        <v>13</v>
      </c>
      <c r="Q10" s="100">
        <v>10.9</v>
      </c>
      <c r="R10" s="100">
        <v>12.6</v>
      </c>
      <c r="S10" s="41">
        <v>13</v>
      </c>
    </row>
    <row r="11" spans="1:19">
      <c r="A11" s="99" t="s">
        <v>861</v>
      </c>
      <c r="B11" s="100">
        <v>17</v>
      </c>
      <c r="C11" s="100">
        <v>15.2</v>
      </c>
      <c r="D11" s="41">
        <v>17.600000000000001</v>
      </c>
      <c r="E11" s="100">
        <v>19.399999999999999</v>
      </c>
      <c r="F11" s="100">
        <v>18</v>
      </c>
      <c r="G11" s="100">
        <v>16.3</v>
      </c>
      <c r="H11" s="41">
        <v>16.2</v>
      </c>
      <c r="I11" s="33">
        <v>20.100000000000001</v>
      </c>
      <c r="J11" s="100">
        <v>16.100000000000001</v>
      </c>
      <c r="K11" s="100">
        <v>15.7</v>
      </c>
      <c r="L11" s="100">
        <v>19.100000000000001</v>
      </c>
      <c r="M11" s="100">
        <v>17.8</v>
      </c>
      <c r="N11" s="100">
        <v>18.8</v>
      </c>
      <c r="O11" s="41">
        <v>15.4</v>
      </c>
      <c r="P11" s="41">
        <v>19.2</v>
      </c>
      <c r="Q11" s="100">
        <v>18.5</v>
      </c>
      <c r="R11" s="100">
        <v>19.100000000000001</v>
      </c>
      <c r="S11" s="41">
        <v>15.5</v>
      </c>
    </row>
    <row r="12" spans="1:19">
      <c r="A12" s="99" t="s">
        <v>860</v>
      </c>
      <c r="B12" s="100">
        <v>11</v>
      </c>
      <c r="C12" s="100">
        <v>11.4</v>
      </c>
      <c r="D12" s="41">
        <v>13.7</v>
      </c>
      <c r="E12" s="100">
        <v>11.4</v>
      </c>
      <c r="F12" s="100">
        <v>10.3</v>
      </c>
      <c r="G12" s="100">
        <v>11.7</v>
      </c>
      <c r="H12" s="41">
        <v>13.2</v>
      </c>
      <c r="I12" s="33">
        <v>15.8</v>
      </c>
      <c r="J12" s="100">
        <v>7.7</v>
      </c>
      <c r="K12" s="100">
        <v>10</v>
      </c>
      <c r="L12" s="100">
        <v>8.1</v>
      </c>
      <c r="M12" s="100">
        <v>9.4</v>
      </c>
      <c r="N12" s="100">
        <v>12.1</v>
      </c>
      <c r="O12" s="41">
        <v>8.3000000000000007</v>
      </c>
      <c r="P12" s="41">
        <v>10</v>
      </c>
      <c r="Q12" s="100">
        <v>10.199999999999999</v>
      </c>
      <c r="R12" s="100">
        <v>15.6</v>
      </c>
      <c r="S12" s="41">
        <v>8.1</v>
      </c>
    </row>
    <row r="13" spans="1:19">
      <c r="A13" s="99" t="s">
        <v>859</v>
      </c>
      <c r="B13" s="100">
        <v>9.4</v>
      </c>
      <c r="C13" s="100">
        <v>10.199999999999999</v>
      </c>
      <c r="D13" s="41">
        <v>11.6</v>
      </c>
      <c r="E13" s="100">
        <v>10</v>
      </c>
      <c r="F13" s="100">
        <v>9.1</v>
      </c>
      <c r="G13" s="100">
        <v>9.9</v>
      </c>
      <c r="H13" s="41">
        <v>10.6</v>
      </c>
      <c r="I13" s="33">
        <v>13.3</v>
      </c>
      <c r="J13" s="100">
        <v>6.8</v>
      </c>
      <c r="K13" s="100">
        <v>8.4</v>
      </c>
      <c r="L13" s="100">
        <v>6.3</v>
      </c>
      <c r="M13" s="100">
        <v>7.2</v>
      </c>
      <c r="N13" s="100">
        <v>9.8000000000000007</v>
      </c>
      <c r="O13" s="41">
        <v>6.5</v>
      </c>
      <c r="P13" s="41">
        <v>8.6</v>
      </c>
      <c r="Q13" s="100">
        <v>8.5</v>
      </c>
      <c r="R13" s="100">
        <v>14.6</v>
      </c>
      <c r="S13" s="41">
        <v>7.3</v>
      </c>
    </row>
    <row r="14" spans="1:19">
      <c r="A14" s="99" t="s">
        <v>858</v>
      </c>
      <c r="B14" s="100">
        <v>15.1</v>
      </c>
      <c r="C14" s="100">
        <v>14.3</v>
      </c>
      <c r="D14" s="41">
        <v>18.3</v>
      </c>
      <c r="E14" s="100">
        <v>14.1</v>
      </c>
      <c r="F14" s="100">
        <v>15.2</v>
      </c>
      <c r="G14" s="100">
        <v>17.899999999999999</v>
      </c>
      <c r="H14" s="41">
        <v>12.6</v>
      </c>
      <c r="I14" s="33">
        <v>16.3</v>
      </c>
      <c r="J14" s="100">
        <v>16.3</v>
      </c>
      <c r="K14" s="100">
        <v>13.6</v>
      </c>
      <c r="L14" s="100">
        <v>11</v>
      </c>
      <c r="M14" s="100">
        <v>10.8</v>
      </c>
      <c r="N14" s="100">
        <v>14.7</v>
      </c>
      <c r="O14" s="41">
        <v>11.5</v>
      </c>
      <c r="P14" s="41">
        <v>15.7</v>
      </c>
      <c r="Q14" s="100">
        <v>16.5</v>
      </c>
      <c r="R14" s="100">
        <v>25.1</v>
      </c>
      <c r="S14" s="41">
        <v>12.3</v>
      </c>
    </row>
    <row r="15" spans="1:19">
      <c r="A15" s="99" t="s">
        <v>857</v>
      </c>
      <c r="B15" s="100">
        <v>7.3</v>
      </c>
      <c r="C15" s="100">
        <v>6.4</v>
      </c>
      <c r="D15" s="41">
        <v>10</v>
      </c>
      <c r="E15" s="100">
        <v>5.7</v>
      </c>
      <c r="F15" s="100">
        <v>7.6</v>
      </c>
      <c r="G15" s="100">
        <v>10.5</v>
      </c>
      <c r="H15" s="41">
        <v>5.6</v>
      </c>
      <c r="I15" s="33">
        <v>8</v>
      </c>
      <c r="J15" s="100">
        <v>7.2</v>
      </c>
      <c r="K15" s="100">
        <v>5.4</v>
      </c>
      <c r="L15" s="100">
        <v>4.7</v>
      </c>
      <c r="M15" s="100">
        <v>4.3</v>
      </c>
      <c r="N15" s="100">
        <v>6.9</v>
      </c>
      <c r="O15" s="41">
        <v>5.4</v>
      </c>
      <c r="P15" s="41">
        <v>7.6</v>
      </c>
      <c r="Q15" s="100">
        <v>9.1</v>
      </c>
      <c r="R15" s="100">
        <v>16.399999999999999</v>
      </c>
      <c r="S15" s="41">
        <v>3.9</v>
      </c>
    </row>
    <row r="16" spans="1:19">
      <c r="A16" s="99" t="s">
        <v>856</v>
      </c>
      <c r="B16" s="100">
        <v>56</v>
      </c>
      <c r="C16" s="100">
        <v>49.7</v>
      </c>
      <c r="D16" s="41">
        <v>70.2</v>
      </c>
      <c r="E16" s="100">
        <v>59</v>
      </c>
      <c r="F16" s="100">
        <v>57.2</v>
      </c>
      <c r="G16" s="100">
        <v>49</v>
      </c>
      <c r="H16" s="41">
        <v>44.3</v>
      </c>
      <c r="I16" s="33">
        <v>70.7</v>
      </c>
      <c r="J16" s="100">
        <v>51.4</v>
      </c>
      <c r="K16" s="100">
        <v>53.3</v>
      </c>
      <c r="L16" s="100">
        <v>54.9</v>
      </c>
      <c r="M16" s="100">
        <v>55.3</v>
      </c>
      <c r="N16" s="100">
        <v>53.6</v>
      </c>
      <c r="O16" s="41">
        <v>56.7</v>
      </c>
      <c r="P16" s="41">
        <v>57.2</v>
      </c>
      <c r="Q16" s="100">
        <v>62.2</v>
      </c>
      <c r="R16" s="100">
        <v>64.8</v>
      </c>
      <c r="S16" s="41">
        <v>51</v>
      </c>
    </row>
    <row r="17" spans="1:19">
      <c r="A17" s="99" t="s">
        <v>855</v>
      </c>
      <c r="B17" s="100">
        <v>5.2</v>
      </c>
      <c r="C17" s="100">
        <v>4</v>
      </c>
      <c r="D17" s="41">
        <v>5.4</v>
      </c>
      <c r="E17" s="100">
        <v>4.7</v>
      </c>
      <c r="F17" s="100">
        <v>9.4</v>
      </c>
      <c r="G17" s="100">
        <v>4.2</v>
      </c>
      <c r="H17" s="41">
        <v>3.5</v>
      </c>
      <c r="I17" s="33">
        <v>6.8</v>
      </c>
      <c r="J17" s="100">
        <v>2.4</v>
      </c>
      <c r="K17" s="100">
        <v>6.2</v>
      </c>
      <c r="L17" s="100">
        <v>3.3</v>
      </c>
      <c r="M17" s="100">
        <v>4.8</v>
      </c>
      <c r="N17" s="100">
        <v>4.3</v>
      </c>
      <c r="O17" s="41">
        <v>4.0999999999999996</v>
      </c>
      <c r="P17" s="41">
        <v>3.5</v>
      </c>
      <c r="Q17" s="100">
        <v>6.9</v>
      </c>
      <c r="R17" s="100">
        <v>6.1</v>
      </c>
      <c r="S17" s="41">
        <v>3.4</v>
      </c>
    </row>
    <row r="18" spans="1:19">
      <c r="A18" s="99" t="s">
        <v>854</v>
      </c>
      <c r="B18" s="100">
        <v>27.6</v>
      </c>
      <c r="C18" s="100">
        <v>24.7</v>
      </c>
      <c r="D18" s="41">
        <v>39.9</v>
      </c>
      <c r="E18" s="100">
        <v>30.5</v>
      </c>
      <c r="F18" s="100">
        <v>22</v>
      </c>
      <c r="G18" s="100">
        <v>25.2</v>
      </c>
      <c r="H18" s="41">
        <v>20</v>
      </c>
      <c r="I18" s="33">
        <v>37.700000000000003</v>
      </c>
      <c r="J18" s="100">
        <v>24.8</v>
      </c>
      <c r="K18" s="100">
        <v>24.2</v>
      </c>
      <c r="L18" s="100">
        <v>29.6</v>
      </c>
      <c r="M18" s="100">
        <v>27.7</v>
      </c>
      <c r="N18" s="100">
        <v>26.6</v>
      </c>
      <c r="O18" s="41">
        <v>31.7</v>
      </c>
      <c r="P18" s="41">
        <v>27.1</v>
      </c>
      <c r="Q18" s="100">
        <v>30.9</v>
      </c>
      <c r="R18" s="100">
        <v>31.6</v>
      </c>
      <c r="S18" s="41">
        <v>22.4</v>
      </c>
    </row>
    <row r="19" spans="1:19">
      <c r="A19" s="99" t="s">
        <v>853</v>
      </c>
      <c r="B19" s="100">
        <v>21.3</v>
      </c>
      <c r="C19" s="100">
        <v>19.2</v>
      </c>
      <c r="D19" s="41">
        <v>23</v>
      </c>
      <c r="E19" s="100">
        <v>21.3</v>
      </c>
      <c r="F19" s="100">
        <v>23.4</v>
      </c>
      <c r="G19" s="100">
        <v>18.2</v>
      </c>
      <c r="H19" s="41">
        <v>18.8</v>
      </c>
      <c r="I19" s="33">
        <v>22.4</v>
      </c>
      <c r="J19" s="100">
        <v>22.8</v>
      </c>
      <c r="K19" s="100">
        <v>21.4</v>
      </c>
      <c r="L19" s="100">
        <v>20.100000000000001</v>
      </c>
      <c r="M19" s="100">
        <v>20.7</v>
      </c>
      <c r="N19" s="100">
        <v>20.6</v>
      </c>
      <c r="O19" s="41">
        <v>19.3</v>
      </c>
      <c r="P19" s="41">
        <v>24.6</v>
      </c>
      <c r="Q19" s="100">
        <v>22.1</v>
      </c>
      <c r="R19" s="100">
        <v>24.9</v>
      </c>
      <c r="S19" s="41">
        <v>22.9</v>
      </c>
    </row>
    <row r="20" spans="1:19">
      <c r="A20" s="99" t="s">
        <v>852</v>
      </c>
      <c r="B20" s="100">
        <v>30.9</v>
      </c>
      <c r="C20" s="100">
        <v>21.6</v>
      </c>
      <c r="D20" s="41">
        <v>30.7</v>
      </c>
      <c r="E20" s="100">
        <v>32.1</v>
      </c>
      <c r="F20" s="100">
        <v>33.5</v>
      </c>
      <c r="G20" s="100">
        <v>36.700000000000003</v>
      </c>
      <c r="H20" s="41">
        <v>32.299999999999997</v>
      </c>
      <c r="I20" s="33">
        <v>32</v>
      </c>
      <c r="J20" s="100">
        <v>34.4</v>
      </c>
      <c r="K20" s="100">
        <v>30.8</v>
      </c>
      <c r="L20" s="100">
        <v>38.700000000000003</v>
      </c>
      <c r="M20" s="100">
        <v>41.6</v>
      </c>
      <c r="N20" s="100">
        <v>32.700000000000003</v>
      </c>
      <c r="O20" s="41">
        <v>37</v>
      </c>
      <c r="P20" s="41">
        <v>33.200000000000003</v>
      </c>
      <c r="Q20" s="100">
        <v>35.9</v>
      </c>
      <c r="R20" s="100">
        <v>28.2</v>
      </c>
      <c r="S20" s="41">
        <v>25.7</v>
      </c>
    </row>
    <row r="21" spans="1:19">
      <c r="A21" s="99" t="s">
        <v>851</v>
      </c>
      <c r="B21" s="100">
        <v>19.3</v>
      </c>
      <c r="C21" s="100">
        <v>13</v>
      </c>
      <c r="D21" s="41">
        <v>18.3</v>
      </c>
      <c r="E21" s="100">
        <v>20.3</v>
      </c>
      <c r="F21" s="100">
        <v>21.2</v>
      </c>
      <c r="G21" s="100">
        <v>23.3</v>
      </c>
      <c r="H21" s="41">
        <v>19.899999999999999</v>
      </c>
      <c r="I21" s="33">
        <v>17.399999999999999</v>
      </c>
      <c r="J21" s="100">
        <v>19.2</v>
      </c>
      <c r="K21" s="100">
        <v>19.2</v>
      </c>
      <c r="L21" s="100">
        <v>23.8</v>
      </c>
      <c r="M21" s="100">
        <v>27.4</v>
      </c>
      <c r="N21" s="100">
        <v>19.899999999999999</v>
      </c>
      <c r="O21" s="41">
        <v>25.8</v>
      </c>
      <c r="P21" s="41">
        <v>22.4</v>
      </c>
      <c r="Q21" s="100">
        <v>21.4</v>
      </c>
      <c r="R21" s="100">
        <v>18</v>
      </c>
      <c r="S21" s="41">
        <v>15.2</v>
      </c>
    </row>
    <row r="22" spans="1:19">
      <c r="A22" s="99" t="s">
        <v>850</v>
      </c>
      <c r="B22" s="100">
        <v>4.5</v>
      </c>
      <c r="C22" s="100">
        <v>3</v>
      </c>
      <c r="D22" s="41">
        <v>4.9000000000000004</v>
      </c>
      <c r="E22" s="100">
        <v>4.5999999999999996</v>
      </c>
      <c r="F22" s="100">
        <v>4</v>
      </c>
      <c r="G22" s="100">
        <v>4.4000000000000004</v>
      </c>
      <c r="H22" s="41">
        <v>3.5</v>
      </c>
      <c r="I22" s="33">
        <v>7.2</v>
      </c>
      <c r="J22" s="100">
        <v>5.0999999999999996</v>
      </c>
      <c r="K22" s="100">
        <v>4</v>
      </c>
      <c r="L22" s="100">
        <v>4.9000000000000004</v>
      </c>
      <c r="M22" s="100">
        <v>4.9000000000000004</v>
      </c>
      <c r="N22" s="100">
        <v>5.0999999999999996</v>
      </c>
      <c r="O22" s="41">
        <v>4.0999999999999996</v>
      </c>
      <c r="P22" s="41">
        <v>4.9000000000000004</v>
      </c>
      <c r="Q22" s="100">
        <v>6.7</v>
      </c>
      <c r="R22" s="100">
        <v>5.6</v>
      </c>
      <c r="S22" s="41">
        <v>4.8</v>
      </c>
    </row>
    <row r="23" spans="1:19">
      <c r="A23" s="99" t="s">
        <v>849</v>
      </c>
      <c r="B23" s="100">
        <v>14.5</v>
      </c>
      <c r="C23" s="100">
        <v>12.3</v>
      </c>
      <c r="D23" s="41">
        <v>17.5</v>
      </c>
      <c r="E23" s="100">
        <v>16.2</v>
      </c>
      <c r="F23" s="100">
        <v>14.2</v>
      </c>
      <c r="G23" s="100">
        <v>13.5</v>
      </c>
      <c r="H23" s="41">
        <v>12.1</v>
      </c>
      <c r="I23" s="33">
        <v>16.8</v>
      </c>
      <c r="J23" s="100">
        <v>10.7</v>
      </c>
      <c r="K23" s="100">
        <v>13.5</v>
      </c>
      <c r="L23" s="100">
        <v>17.8</v>
      </c>
      <c r="M23" s="100">
        <v>17.2</v>
      </c>
      <c r="N23" s="100">
        <v>15.1</v>
      </c>
      <c r="O23" s="41">
        <v>13</v>
      </c>
      <c r="P23" s="41">
        <v>16.600000000000001</v>
      </c>
      <c r="Q23" s="100">
        <v>16.600000000000001</v>
      </c>
      <c r="R23" s="100">
        <v>15.8</v>
      </c>
      <c r="S23" s="41">
        <v>20.2</v>
      </c>
    </row>
    <row r="24" spans="1:19">
      <c r="A24" s="99" t="s">
        <v>848</v>
      </c>
      <c r="B24" s="100">
        <v>9.1</v>
      </c>
      <c r="C24" s="100">
        <v>8</v>
      </c>
      <c r="D24" s="41">
        <v>11.5</v>
      </c>
      <c r="E24" s="100">
        <v>10.6</v>
      </c>
      <c r="F24" s="100">
        <v>9.1</v>
      </c>
      <c r="G24" s="100">
        <v>8</v>
      </c>
      <c r="H24" s="41">
        <v>7.1</v>
      </c>
      <c r="I24" s="33">
        <v>10.1</v>
      </c>
      <c r="J24" s="100">
        <v>5.2</v>
      </c>
      <c r="K24" s="100">
        <v>8.1999999999999993</v>
      </c>
      <c r="L24" s="100">
        <v>11.5</v>
      </c>
      <c r="M24" s="100">
        <v>10.5</v>
      </c>
      <c r="N24" s="100">
        <v>9.8000000000000007</v>
      </c>
      <c r="O24" s="41">
        <v>8.1</v>
      </c>
      <c r="P24" s="41">
        <v>10.1</v>
      </c>
      <c r="Q24" s="100">
        <v>10.1</v>
      </c>
      <c r="R24" s="100">
        <v>10.1</v>
      </c>
      <c r="S24" s="41">
        <v>13.7</v>
      </c>
    </row>
    <row r="25" spans="1:19">
      <c r="A25" s="99" t="s">
        <v>847</v>
      </c>
      <c r="B25" s="100">
        <v>36.5</v>
      </c>
      <c r="C25" s="100">
        <v>30.1</v>
      </c>
      <c r="D25" s="41">
        <v>37.6</v>
      </c>
      <c r="E25" s="100">
        <v>37.700000000000003</v>
      </c>
      <c r="F25" s="100">
        <v>38.200000000000003</v>
      </c>
      <c r="G25" s="100">
        <v>37</v>
      </c>
      <c r="H25" s="41">
        <v>35.4</v>
      </c>
      <c r="I25" s="33">
        <v>36.700000000000003</v>
      </c>
      <c r="J25" s="100">
        <v>37</v>
      </c>
      <c r="K25" s="100">
        <v>32.5</v>
      </c>
      <c r="L25" s="100">
        <v>43.6</v>
      </c>
      <c r="M25" s="100">
        <v>41.5</v>
      </c>
      <c r="N25" s="100">
        <v>48.7</v>
      </c>
      <c r="O25" s="41">
        <v>39</v>
      </c>
      <c r="P25" s="41">
        <v>44.9</v>
      </c>
      <c r="Q25" s="100">
        <v>41.6</v>
      </c>
      <c r="R25" s="100">
        <v>41.5</v>
      </c>
      <c r="S25" s="41">
        <v>42</v>
      </c>
    </row>
    <row r="26" spans="1:19">
      <c r="A26" s="99" t="s">
        <v>846</v>
      </c>
      <c r="B26" s="100">
        <v>4.5999999999999996</v>
      </c>
      <c r="C26" s="100">
        <v>2.5</v>
      </c>
      <c r="D26" s="41">
        <v>4</v>
      </c>
      <c r="E26" s="100">
        <v>3.6</v>
      </c>
      <c r="F26" s="100">
        <v>3.7</v>
      </c>
      <c r="G26" s="100">
        <v>5</v>
      </c>
      <c r="H26" s="41">
        <v>4.5999999999999996</v>
      </c>
      <c r="I26" s="33">
        <v>3.2</v>
      </c>
      <c r="J26" s="100">
        <v>4</v>
      </c>
      <c r="K26" s="100">
        <v>3.4</v>
      </c>
      <c r="L26" s="100">
        <v>6</v>
      </c>
      <c r="M26" s="100">
        <v>5.9</v>
      </c>
      <c r="N26" s="100">
        <v>8.5</v>
      </c>
      <c r="O26" s="41">
        <v>6.6</v>
      </c>
      <c r="P26" s="41">
        <v>7.4</v>
      </c>
      <c r="Q26" s="100">
        <v>7.6</v>
      </c>
      <c r="R26" s="100">
        <v>6.7</v>
      </c>
      <c r="S26" s="41">
        <v>6.8</v>
      </c>
    </row>
    <row r="27" spans="1:19">
      <c r="A27" s="99" t="s">
        <v>845</v>
      </c>
      <c r="B27" s="100">
        <v>21.2</v>
      </c>
      <c r="C27" s="100">
        <v>17.899999999999999</v>
      </c>
      <c r="D27" s="41">
        <v>22.9</v>
      </c>
      <c r="E27" s="100">
        <v>22.4</v>
      </c>
      <c r="F27" s="100">
        <v>22.7</v>
      </c>
      <c r="G27" s="100">
        <v>22.6</v>
      </c>
      <c r="H27" s="41">
        <v>21.7</v>
      </c>
      <c r="I27" s="33">
        <v>23.3</v>
      </c>
      <c r="J27" s="100">
        <v>23.2</v>
      </c>
      <c r="K27" s="100">
        <v>19.8</v>
      </c>
      <c r="L27" s="100">
        <v>24.8</v>
      </c>
      <c r="M27" s="100">
        <v>23.8</v>
      </c>
      <c r="N27" s="100">
        <v>27.4</v>
      </c>
      <c r="O27" s="41">
        <v>21.9</v>
      </c>
      <c r="P27" s="41">
        <v>22</v>
      </c>
      <c r="Q27" s="100">
        <v>22.1</v>
      </c>
      <c r="R27" s="100">
        <v>23.1</v>
      </c>
      <c r="S27" s="41">
        <v>23.5</v>
      </c>
    </row>
    <row r="28" spans="1:19">
      <c r="A28" s="274" t="s">
        <v>844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</row>
  </sheetData>
  <mergeCells count="3">
    <mergeCell ref="A2:S2"/>
    <mergeCell ref="A28:S28"/>
    <mergeCell ref="A1:S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4" sqref="D24"/>
    </sheetView>
  </sheetViews>
  <sheetFormatPr defaultRowHeight="16.5"/>
  <cols>
    <col min="1" max="1" width="14" customWidth="1"/>
    <col min="2" max="2" width="8.25" bestFit="1" customWidth="1"/>
    <col min="3" max="3" width="22" bestFit="1" customWidth="1"/>
    <col min="4" max="4" width="32.625" customWidth="1"/>
  </cols>
  <sheetData>
    <row r="1" spans="1:4" ht="30" customHeight="1">
      <c r="A1" s="269" t="s">
        <v>1262</v>
      </c>
      <c r="B1" s="269"/>
      <c r="C1" s="269"/>
      <c r="D1" s="269"/>
    </row>
    <row r="2" spans="1:4">
      <c r="A2" s="273" t="s">
        <v>310</v>
      </c>
      <c r="B2" s="273"/>
      <c r="C2" s="273"/>
      <c r="D2" s="273"/>
    </row>
    <row r="3" spans="1:4">
      <c r="A3" s="24" t="s">
        <v>1144</v>
      </c>
      <c r="B3" s="24" t="s">
        <v>1263</v>
      </c>
      <c r="C3" s="24" t="s">
        <v>1264</v>
      </c>
      <c r="D3" s="24" t="s">
        <v>1265</v>
      </c>
    </row>
    <row r="4" spans="1:4">
      <c r="A4" s="272" t="s">
        <v>1266</v>
      </c>
      <c r="B4" s="33" t="s">
        <v>26</v>
      </c>
      <c r="C4" s="67">
        <v>76.61</v>
      </c>
      <c r="D4" s="67">
        <v>22.22</v>
      </c>
    </row>
    <row r="5" spans="1:4">
      <c r="A5" s="272"/>
      <c r="B5" s="33" t="s">
        <v>5</v>
      </c>
      <c r="C5" s="67">
        <v>31.15</v>
      </c>
      <c r="D5" s="67">
        <v>0</v>
      </c>
    </row>
    <row r="6" spans="1:4">
      <c r="A6" s="272"/>
      <c r="B6" s="33" t="s">
        <v>45</v>
      </c>
      <c r="C6" s="67">
        <v>32.369999999999997</v>
      </c>
      <c r="D6" s="67">
        <v>27.69</v>
      </c>
    </row>
    <row r="7" spans="1:4">
      <c r="A7" s="272"/>
      <c r="B7" s="33" t="s">
        <v>48</v>
      </c>
      <c r="C7" s="67">
        <v>98.61</v>
      </c>
      <c r="D7" s="67">
        <v>1.2</v>
      </c>
    </row>
    <row r="8" spans="1:4">
      <c r="A8" s="272"/>
      <c r="B8" s="33" t="s">
        <v>29</v>
      </c>
      <c r="C8" s="67">
        <v>100</v>
      </c>
      <c r="D8" s="67">
        <v>0</v>
      </c>
    </row>
    <row r="9" spans="1:4">
      <c r="A9" s="272"/>
      <c r="B9" s="33" t="s">
        <v>4</v>
      </c>
      <c r="C9" s="67">
        <v>83.08</v>
      </c>
      <c r="D9" s="67">
        <v>9.59</v>
      </c>
    </row>
    <row r="10" spans="1:4">
      <c r="A10" s="270" t="s">
        <v>1278</v>
      </c>
      <c r="B10" s="270"/>
      <c r="C10" s="270"/>
      <c r="D10" s="270"/>
    </row>
  </sheetData>
  <mergeCells count="4">
    <mergeCell ref="A1:D1"/>
    <mergeCell ref="A2:D2"/>
    <mergeCell ref="A4:A9"/>
    <mergeCell ref="A10:D10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17" sqref="N17:N18"/>
    </sheetView>
  </sheetViews>
  <sheetFormatPr defaultRowHeight="16.5"/>
  <cols>
    <col min="1" max="1" width="18.75" customWidth="1"/>
  </cols>
  <sheetData>
    <row r="1" spans="1:10" ht="26.25">
      <c r="A1" s="269" t="s">
        <v>1307</v>
      </c>
      <c r="B1" s="269"/>
      <c r="C1" s="269"/>
      <c r="D1" s="269"/>
    </row>
    <row r="2" spans="1:10" ht="17.25" customHeight="1">
      <c r="A2" s="273" t="s">
        <v>1306</v>
      </c>
      <c r="B2" s="273"/>
      <c r="C2" s="273"/>
      <c r="D2" s="273"/>
    </row>
    <row r="3" spans="1:10">
      <c r="A3" s="29" t="s">
        <v>74</v>
      </c>
      <c r="B3" s="29" t="s">
        <v>112</v>
      </c>
      <c r="C3" s="29" t="s">
        <v>111</v>
      </c>
      <c r="D3" s="29" t="s">
        <v>905</v>
      </c>
    </row>
    <row r="4" spans="1:10">
      <c r="A4" s="33" t="s">
        <v>49</v>
      </c>
      <c r="B4" s="86">
        <v>36.364600000000003</v>
      </c>
      <c r="C4" s="87">
        <v>35.167986137657898</v>
      </c>
      <c r="D4" s="88">
        <v>38.559699999999999</v>
      </c>
    </row>
    <row r="5" spans="1:10">
      <c r="A5" s="33" t="s">
        <v>50</v>
      </c>
      <c r="B5" s="86">
        <v>44.235599999999998</v>
      </c>
      <c r="C5" s="87">
        <v>42.497104536857485</v>
      </c>
      <c r="D5" s="88">
        <v>46.9009</v>
      </c>
    </row>
    <row r="6" spans="1:10">
      <c r="A6" s="33" t="s">
        <v>51</v>
      </c>
      <c r="B6" s="86">
        <v>43.7273</v>
      </c>
      <c r="C6" s="87">
        <v>44.398824255191606</v>
      </c>
      <c r="D6" s="88">
        <v>45.6905</v>
      </c>
      <c r="H6" s="112"/>
      <c r="I6" s="112"/>
      <c r="J6" s="112"/>
    </row>
    <row r="7" spans="1:10">
      <c r="A7" s="33" t="s">
        <v>52</v>
      </c>
      <c r="B7" s="86">
        <v>44.864199999999997</v>
      </c>
      <c r="C7" s="87">
        <v>45.677069165168071</v>
      </c>
      <c r="D7" s="88">
        <v>51.491500000000002</v>
      </c>
      <c r="H7" s="112"/>
      <c r="I7" s="112"/>
      <c r="J7" s="112"/>
    </row>
    <row r="8" spans="1:10">
      <c r="A8" s="33" t="s">
        <v>53</v>
      </c>
      <c r="B8" s="86">
        <v>39.116500000000002</v>
      </c>
      <c r="C8" s="87">
        <v>42.130143926062189</v>
      </c>
      <c r="D8" s="88">
        <v>43.531300000000002</v>
      </c>
      <c r="H8" s="112"/>
      <c r="I8" s="112"/>
      <c r="J8" s="112"/>
    </row>
    <row r="9" spans="1:10">
      <c r="A9" s="33" t="s">
        <v>54</v>
      </c>
      <c r="B9" s="86">
        <v>41.337400000000002</v>
      </c>
      <c r="C9" s="87">
        <v>39.740724510408249</v>
      </c>
      <c r="D9" s="88">
        <v>39.206800000000001</v>
      </c>
      <c r="H9" s="112"/>
      <c r="I9" s="112"/>
      <c r="J9" s="112"/>
    </row>
    <row r="10" spans="1:10">
      <c r="A10" s="33" t="s">
        <v>55</v>
      </c>
      <c r="B10" s="86">
        <v>42.377699999999997</v>
      </c>
      <c r="C10" s="87">
        <v>37.236209174326319</v>
      </c>
      <c r="D10" s="88">
        <v>43.139000000000003</v>
      </c>
      <c r="H10" s="112"/>
      <c r="I10" s="112"/>
      <c r="J10" s="112"/>
    </row>
    <row r="11" spans="1:10">
      <c r="A11" s="33" t="s">
        <v>56</v>
      </c>
      <c r="B11" s="86">
        <v>36.4773</v>
      </c>
      <c r="C11" s="87">
        <v>31.802810904422866</v>
      </c>
      <c r="D11" s="88">
        <v>42.432299999999998</v>
      </c>
      <c r="H11" s="112"/>
      <c r="I11" s="112"/>
      <c r="J11" s="112"/>
    </row>
    <row r="12" spans="1:10">
      <c r="A12" s="33" t="s">
        <v>57</v>
      </c>
      <c r="B12" s="86">
        <v>44.930900000000001</v>
      </c>
      <c r="C12" s="87">
        <v>40.209720060238709</v>
      </c>
      <c r="D12" s="88">
        <v>42.273400000000002</v>
      </c>
      <c r="H12" s="112"/>
      <c r="I12" s="112"/>
      <c r="J12" s="112"/>
    </row>
    <row r="13" spans="1:10">
      <c r="A13" s="33" t="s">
        <v>81</v>
      </c>
      <c r="B13" s="86">
        <v>46.726500000000001</v>
      </c>
      <c r="C13" s="87">
        <v>45.272967317911444</v>
      </c>
      <c r="D13" s="88">
        <v>49.610999999999997</v>
      </c>
      <c r="H13" s="112"/>
      <c r="I13" s="112"/>
      <c r="J13" s="112"/>
    </row>
    <row r="14" spans="1:10">
      <c r="A14" s="33" t="s">
        <v>58</v>
      </c>
      <c r="B14" s="86">
        <v>46.945399999999999</v>
      </c>
      <c r="C14" s="87">
        <v>48.168849385934855</v>
      </c>
      <c r="D14" s="88">
        <v>46.413400000000003</v>
      </c>
      <c r="H14" s="112"/>
      <c r="I14" s="112"/>
      <c r="J14" s="112"/>
    </row>
    <row r="15" spans="1:10">
      <c r="A15" s="33" t="s">
        <v>59</v>
      </c>
      <c r="B15" s="86">
        <v>43.6145</v>
      </c>
      <c r="C15" s="87">
        <v>42.086980354027858</v>
      </c>
      <c r="D15" s="88">
        <v>44.180999999999997</v>
      </c>
      <c r="H15" s="112"/>
      <c r="I15" s="112"/>
      <c r="J15" s="112"/>
    </row>
    <row r="16" spans="1:10">
      <c r="A16" s="33" t="s">
        <v>60</v>
      </c>
      <c r="B16" s="86">
        <v>46.127000000000002</v>
      </c>
      <c r="C16" s="87">
        <v>41.331151755539189</v>
      </c>
      <c r="D16" s="88">
        <v>46.149799999999999</v>
      </c>
      <c r="H16" s="112"/>
      <c r="I16" s="112"/>
      <c r="J16" s="112"/>
    </row>
    <row r="17" spans="1:10">
      <c r="A17" s="36" t="s">
        <v>30</v>
      </c>
      <c r="B17" s="101">
        <v>44.082700000000003</v>
      </c>
      <c r="C17" s="101">
        <v>44.536946529983794</v>
      </c>
      <c r="D17" s="102">
        <v>45.630400000000002</v>
      </c>
      <c r="H17" s="112"/>
      <c r="I17" s="112"/>
      <c r="J17" s="112"/>
    </row>
    <row r="18" spans="1:10">
      <c r="A18" s="33" t="s">
        <v>61</v>
      </c>
      <c r="B18" s="86">
        <v>45.244</v>
      </c>
      <c r="C18" s="87">
        <v>44.242136253069418</v>
      </c>
      <c r="D18" s="88">
        <v>45.7819</v>
      </c>
      <c r="H18" s="112"/>
      <c r="I18" s="112"/>
      <c r="J18" s="112"/>
    </row>
    <row r="19" spans="1:10">
      <c r="A19" s="33" t="s">
        <v>62</v>
      </c>
      <c r="B19" s="86">
        <v>42.950299999999999</v>
      </c>
      <c r="C19" s="87">
        <v>41.799490777727755</v>
      </c>
      <c r="D19" s="88">
        <v>47.284399999999998</v>
      </c>
      <c r="H19" s="112"/>
      <c r="I19" s="112"/>
      <c r="J19" s="112"/>
    </row>
    <row r="20" spans="1:10">
      <c r="A20" s="33" t="s">
        <v>63</v>
      </c>
      <c r="B20" s="86">
        <v>43.279499999999999</v>
      </c>
      <c r="C20" s="87">
        <v>34.521040765663123</v>
      </c>
      <c r="D20" s="88">
        <v>41.097900000000003</v>
      </c>
      <c r="H20" s="112"/>
      <c r="I20" s="112"/>
      <c r="J20" s="112"/>
    </row>
    <row r="21" spans="1:10" ht="16.5" customHeight="1">
      <c r="A21" s="281" t="s">
        <v>1315</v>
      </c>
      <c r="B21" s="281"/>
      <c r="C21" s="281"/>
      <c r="D21" s="281"/>
      <c r="H21" s="112"/>
      <c r="I21" s="112"/>
      <c r="J21" s="112"/>
    </row>
    <row r="22" spans="1:10">
      <c r="H22" s="112"/>
      <c r="I22" s="112"/>
      <c r="J22" s="112"/>
    </row>
    <row r="23" spans="1:10">
      <c r="H23" s="112"/>
      <c r="I23" s="112"/>
      <c r="J23" s="112"/>
    </row>
    <row r="24" spans="1:10">
      <c r="H24" s="112"/>
      <c r="I24" s="112"/>
      <c r="J24" s="112"/>
    </row>
    <row r="25" spans="1:10">
      <c r="H25" s="112"/>
      <c r="I25" s="112"/>
      <c r="J25" s="112"/>
    </row>
    <row r="26" spans="1:10">
      <c r="H26" s="112"/>
      <c r="I26" s="112"/>
      <c r="J26" s="112"/>
    </row>
    <row r="27" spans="1:10">
      <c r="H27" s="112"/>
      <c r="I27" s="112"/>
      <c r="J27" s="112"/>
    </row>
    <row r="28" spans="1:10">
      <c r="H28" s="112"/>
      <c r="I28" s="112"/>
      <c r="J28" s="112"/>
    </row>
    <row r="29" spans="1:10">
      <c r="H29" s="112"/>
      <c r="I29" s="112"/>
      <c r="J29" s="112"/>
    </row>
    <row r="30" spans="1:10">
      <c r="H30" s="112"/>
      <c r="I30" s="112"/>
      <c r="J30" s="112"/>
    </row>
    <row r="31" spans="1:10">
      <c r="H31" s="112"/>
      <c r="I31" s="112"/>
      <c r="J31" s="112"/>
    </row>
    <row r="32" spans="1:10">
      <c r="H32" s="112"/>
      <c r="I32" s="112"/>
      <c r="J32" s="112"/>
    </row>
  </sheetData>
  <mergeCells count="3">
    <mergeCell ref="A1:D1"/>
    <mergeCell ref="A21:D21"/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8" sqref="C28"/>
    </sheetView>
  </sheetViews>
  <sheetFormatPr defaultRowHeight="16.5"/>
  <cols>
    <col min="1" max="1" width="15.875" customWidth="1"/>
    <col min="2" max="3" width="22.125" style="45" customWidth="1"/>
    <col min="4" max="4" width="20.75" style="45" bestFit="1" customWidth="1"/>
  </cols>
  <sheetData>
    <row r="1" spans="1:4" ht="26.25">
      <c r="A1" s="269" t="s">
        <v>904</v>
      </c>
      <c r="B1" s="269"/>
      <c r="C1" s="269"/>
      <c r="D1" s="269"/>
    </row>
    <row r="2" spans="1:4">
      <c r="A2" s="273" t="s">
        <v>1312</v>
      </c>
      <c r="B2" s="273"/>
      <c r="C2" s="273"/>
      <c r="D2" s="273"/>
    </row>
    <row r="3" spans="1:4">
      <c r="A3" s="29" t="s">
        <v>74</v>
      </c>
      <c r="B3" s="29" t="s">
        <v>841</v>
      </c>
      <c r="C3" s="29" t="s">
        <v>1313</v>
      </c>
      <c r="D3" s="29" t="s">
        <v>839</v>
      </c>
    </row>
    <row r="4" spans="1:4">
      <c r="A4" s="33" t="s">
        <v>80</v>
      </c>
      <c r="B4" s="38">
        <v>33715</v>
      </c>
      <c r="C4" s="41">
        <v>65.8</v>
      </c>
      <c r="D4" s="41">
        <v>27.6</v>
      </c>
    </row>
    <row r="5" spans="1:4">
      <c r="A5" s="33" t="s">
        <v>49</v>
      </c>
      <c r="B5" s="38">
        <v>4894</v>
      </c>
      <c r="C5" s="41">
        <v>52.2</v>
      </c>
      <c r="D5" s="41">
        <v>24.7</v>
      </c>
    </row>
    <row r="6" spans="1:4">
      <c r="A6" s="33" t="s">
        <v>50</v>
      </c>
      <c r="B6" s="38">
        <v>3349</v>
      </c>
      <c r="C6" s="41">
        <v>101</v>
      </c>
      <c r="D6" s="41">
        <v>39.9</v>
      </c>
    </row>
    <row r="7" spans="1:4">
      <c r="A7" s="33" t="s">
        <v>51</v>
      </c>
      <c r="B7" s="38">
        <v>1707</v>
      </c>
      <c r="C7" s="41">
        <v>72.2</v>
      </c>
      <c r="D7" s="41">
        <v>30.5</v>
      </c>
    </row>
    <row r="8" spans="1:4">
      <c r="A8" s="33" t="s">
        <v>52</v>
      </c>
      <c r="B8" s="38">
        <v>1297</v>
      </c>
      <c r="C8" s="41">
        <v>44.1</v>
      </c>
      <c r="D8" s="41">
        <v>22</v>
      </c>
    </row>
    <row r="9" spans="1:4">
      <c r="A9" s="33" t="s">
        <v>53</v>
      </c>
      <c r="B9" s="38">
        <v>749</v>
      </c>
      <c r="C9" s="41">
        <v>52.3</v>
      </c>
      <c r="D9" s="41">
        <v>25.2</v>
      </c>
    </row>
    <row r="10" spans="1:4">
      <c r="A10" s="33" t="s">
        <v>54</v>
      </c>
      <c r="B10" s="38">
        <v>588</v>
      </c>
      <c r="C10" s="41">
        <v>40.700000000000003</v>
      </c>
      <c r="D10" s="41">
        <v>20</v>
      </c>
    </row>
    <row r="11" spans="1:4">
      <c r="A11" s="33" t="s">
        <v>55</v>
      </c>
      <c r="B11" s="38">
        <v>735</v>
      </c>
      <c r="C11" s="41">
        <v>66.099999999999994</v>
      </c>
      <c r="D11" s="41">
        <v>37.700000000000003</v>
      </c>
    </row>
    <row r="12" spans="1:4">
      <c r="A12" s="33" t="s">
        <v>56</v>
      </c>
      <c r="B12" s="38">
        <v>142</v>
      </c>
      <c r="C12" s="41">
        <v>37.700000000000003</v>
      </c>
      <c r="D12" s="41">
        <v>24.8</v>
      </c>
    </row>
    <row r="13" spans="1:4">
      <c r="A13" s="33" t="s">
        <v>57</v>
      </c>
      <c r="B13" s="38">
        <v>6394</v>
      </c>
      <c r="C13" s="41">
        <v>47.4</v>
      </c>
      <c r="D13" s="41">
        <v>24.2</v>
      </c>
    </row>
    <row r="14" spans="1:4">
      <c r="A14" s="33" t="s">
        <v>81</v>
      </c>
      <c r="B14" s="38">
        <v>1438</v>
      </c>
      <c r="C14" s="41">
        <v>93.9</v>
      </c>
      <c r="D14" s="41">
        <v>29.6</v>
      </c>
    </row>
    <row r="15" spans="1:4">
      <c r="A15" s="33" t="s">
        <v>58</v>
      </c>
      <c r="B15" s="38">
        <v>1167</v>
      </c>
      <c r="C15" s="41">
        <v>73.3</v>
      </c>
      <c r="D15" s="41">
        <v>27.7</v>
      </c>
    </row>
    <row r="16" spans="1:4">
      <c r="A16" s="33" t="s">
        <v>59</v>
      </c>
      <c r="B16" s="38">
        <v>1659</v>
      </c>
      <c r="C16" s="41">
        <v>78.5</v>
      </c>
      <c r="D16" s="41">
        <v>26.6</v>
      </c>
    </row>
    <row r="17" spans="1:4">
      <c r="A17" s="33" t="s">
        <v>60</v>
      </c>
      <c r="B17" s="38">
        <v>1888</v>
      </c>
      <c r="C17" s="41">
        <v>106.5</v>
      </c>
      <c r="D17" s="41">
        <v>31.7</v>
      </c>
    </row>
    <row r="18" spans="1:4">
      <c r="A18" s="36" t="s">
        <v>30</v>
      </c>
      <c r="B18" s="43">
        <v>1888</v>
      </c>
      <c r="C18" s="42">
        <v>103.7</v>
      </c>
      <c r="D18" s="42">
        <v>27.1</v>
      </c>
    </row>
    <row r="19" spans="1:4">
      <c r="A19" s="33" t="s">
        <v>61</v>
      </c>
      <c r="B19" s="38">
        <v>2798</v>
      </c>
      <c r="C19" s="41">
        <v>107.4</v>
      </c>
      <c r="D19" s="41">
        <v>30.9</v>
      </c>
    </row>
    <row r="20" spans="1:4">
      <c r="A20" s="33" t="s">
        <v>62</v>
      </c>
      <c r="B20" s="38">
        <v>2638</v>
      </c>
      <c r="C20" s="41">
        <v>80.3</v>
      </c>
      <c r="D20" s="41">
        <v>31.6</v>
      </c>
    </row>
    <row r="21" spans="1:4">
      <c r="A21" s="33" t="s">
        <v>63</v>
      </c>
      <c r="B21" s="38">
        <v>384</v>
      </c>
      <c r="C21" s="41">
        <v>57</v>
      </c>
      <c r="D21" s="41">
        <v>22.4</v>
      </c>
    </row>
    <row r="22" spans="1:4">
      <c r="A22" s="274" t="s">
        <v>1314</v>
      </c>
      <c r="B22" s="274"/>
      <c r="C22" s="274"/>
      <c r="D22" s="274"/>
    </row>
    <row r="23" spans="1:4" ht="22.5" customHeight="1"/>
  </sheetData>
  <mergeCells count="3">
    <mergeCell ref="A1:D1"/>
    <mergeCell ref="A2:D2"/>
    <mergeCell ref="A22:D22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1" sqref="F31"/>
    </sheetView>
  </sheetViews>
  <sheetFormatPr defaultColWidth="28.875" defaultRowHeight="16.5"/>
  <cols>
    <col min="2" max="4" width="28.875" style="45"/>
  </cols>
  <sheetData>
    <row r="1" spans="1:4" ht="26.25">
      <c r="A1" s="269" t="s">
        <v>1316</v>
      </c>
      <c r="B1" s="269"/>
      <c r="C1" s="269"/>
      <c r="D1" s="269"/>
    </row>
    <row r="2" spans="1:4">
      <c r="A2" s="273" t="s">
        <v>1312</v>
      </c>
      <c r="B2" s="273"/>
      <c r="C2" s="273"/>
      <c r="D2" s="273"/>
    </row>
    <row r="3" spans="1:4">
      <c r="A3" s="29" t="s">
        <v>74</v>
      </c>
      <c r="B3" s="29" t="s">
        <v>841</v>
      </c>
      <c r="C3" s="29" t="s">
        <v>1313</v>
      </c>
      <c r="D3" s="29" t="s">
        <v>839</v>
      </c>
    </row>
    <row r="4" spans="1:4">
      <c r="A4" s="33" t="s">
        <v>80</v>
      </c>
      <c r="B4" s="38">
        <v>12906</v>
      </c>
      <c r="C4" s="41">
        <v>25.2</v>
      </c>
      <c r="D4" s="41">
        <v>21.2</v>
      </c>
    </row>
    <row r="5" spans="1:4">
      <c r="A5" s="33" t="s">
        <v>49</v>
      </c>
      <c r="B5" s="38">
        <v>2009</v>
      </c>
      <c r="C5" s="41">
        <v>21.4</v>
      </c>
      <c r="D5" s="41">
        <v>17.899999999999999</v>
      </c>
    </row>
    <row r="6" spans="1:4">
      <c r="A6" s="33" t="s">
        <v>50</v>
      </c>
      <c r="B6" s="38">
        <v>906</v>
      </c>
      <c r="C6" s="41">
        <v>27.3</v>
      </c>
      <c r="D6" s="41">
        <v>22.9</v>
      </c>
    </row>
    <row r="7" spans="1:4">
      <c r="A7" s="33" t="s">
        <v>51</v>
      </c>
      <c r="B7" s="38">
        <v>638</v>
      </c>
      <c r="C7" s="41">
        <v>27</v>
      </c>
      <c r="D7" s="41">
        <v>22.4</v>
      </c>
    </row>
    <row r="8" spans="1:4">
      <c r="A8" s="33" t="s">
        <v>52</v>
      </c>
      <c r="B8" s="38">
        <v>758</v>
      </c>
      <c r="C8" s="41">
        <v>25.8</v>
      </c>
      <c r="D8" s="41">
        <v>22.7</v>
      </c>
    </row>
    <row r="9" spans="1:4">
      <c r="A9" s="33" t="s">
        <v>53</v>
      </c>
      <c r="B9" s="38">
        <v>358</v>
      </c>
      <c r="C9" s="41">
        <v>25</v>
      </c>
      <c r="D9" s="41">
        <v>22.6</v>
      </c>
    </row>
    <row r="10" spans="1:4">
      <c r="A10" s="33" t="s">
        <v>54</v>
      </c>
      <c r="B10" s="38">
        <v>371</v>
      </c>
      <c r="C10" s="41">
        <v>25.7</v>
      </c>
      <c r="D10" s="41">
        <v>21.7</v>
      </c>
    </row>
    <row r="11" spans="1:4">
      <c r="A11" s="33" t="s">
        <v>55</v>
      </c>
      <c r="B11" s="38">
        <v>293</v>
      </c>
      <c r="C11" s="41">
        <v>26.3</v>
      </c>
      <c r="D11" s="41">
        <v>23.3</v>
      </c>
    </row>
    <row r="12" spans="1:4">
      <c r="A12" s="33" t="s">
        <v>56</v>
      </c>
      <c r="B12" s="38">
        <v>88</v>
      </c>
      <c r="C12" s="41">
        <v>23.3</v>
      </c>
      <c r="D12" s="41">
        <v>23.2</v>
      </c>
    </row>
    <row r="13" spans="1:4">
      <c r="A13" s="33" t="s">
        <v>57</v>
      </c>
      <c r="B13" s="38">
        <v>3117</v>
      </c>
      <c r="C13" s="41">
        <v>23.1</v>
      </c>
      <c r="D13" s="41">
        <v>19.8</v>
      </c>
    </row>
    <row r="14" spans="1:4">
      <c r="A14" s="33" t="s">
        <v>81</v>
      </c>
      <c r="B14" s="38">
        <v>507</v>
      </c>
      <c r="C14" s="41">
        <v>33.1</v>
      </c>
      <c r="D14" s="41">
        <v>24.8</v>
      </c>
    </row>
    <row r="15" spans="1:4">
      <c r="A15" s="33" t="s">
        <v>58</v>
      </c>
      <c r="B15" s="38">
        <v>461</v>
      </c>
      <c r="C15" s="41">
        <v>29</v>
      </c>
      <c r="D15" s="41">
        <v>23.8</v>
      </c>
    </row>
    <row r="16" spans="1:4">
      <c r="A16" s="33" t="s">
        <v>59</v>
      </c>
      <c r="B16" s="38">
        <v>701</v>
      </c>
      <c r="C16" s="41">
        <v>33.200000000000003</v>
      </c>
      <c r="D16" s="41">
        <v>27.4</v>
      </c>
    </row>
    <row r="17" spans="1:4">
      <c r="A17" s="33" t="s">
        <v>60</v>
      </c>
      <c r="B17" s="38">
        <v>462</v>
      </c>
      <c r="C17" s="41">
        <v>26.1</v>
      </c>
      <c r="D17" s="41">
        <v>21.9</v>
      </c>
    </row>
    <row r="18" spans="1:4">
      <c r="A18" s="36" t="s">
        <v>30</v>
      </c>
      <c r="B18" s="43">
        <v>485</v>
      </c>
      <c r="C18" s="42">
        <v>26.6</v>
      </c>
      <c r="D18" s="42">
        <v>22</v>
      </c>
    </row>
    <row r="19" spans="1:4">
      <c r="A19" s="33" t="s">
        <v>61</v>
      </c>
      <c r="B19" s="38">
        <v>699</v>
      </c>
      <c r="C19" s="41">
        <v>26.8</v>
      </c>
      <c r="D19" s="41">
        <v>22.1</v>
      </c>
    </row>
    <row r="20" spans="1:4">
      <c r="A20" s="33" t="s">
        <v>62</v>
      </c>
      <c r="B20" s="38">
        <v>878</v>
      </c>
      <c r="C20" s="41">
        <v>26.7</v>
      </c>
      <c r="D20" s="41">
        <v>23.1</v>
      </c>
    </row>
    <row r="21" spans="1:4">
      <c r="A21" s="33" t="s">
        <v>63</v>
      </c>
      <c r="B21" s="38">
        <v>175</v>
      </c>
      <c r="C21" s="41">
        <v>26</v>
      </c>
      <c r="D21" s="41">
        <v>23.5</v>
      </c>
    </row>
    <row r="22" spans="1:4">
      <c r="A22" s="274" t="s">
        <v>1317</v>
      </c>
      <c r="B22" s="274"/>
      <c r="C22" s="274"/>
      <c r="D22" s="274"/>
    </row>
  </sheetData>
  <mergeCells count="3">
    <mergeCell ref="A1:D1"/>
    <mergeCell ref="A2:D2"/>
    <mergeCell ref="A22:D22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7" sqref="A27:D27"/>
    </sheetView>
  </sheetViews>
  <sheetFormatPr defaultColWidth="37.5" defaultRowHeight="16.5"/>
  <cols>
    <col min="1" max="1" width="13" bestFit="1" customWidth="1"/>
    <col min="2" max="2" width="13" style="45" bestFit="1" customWidth="1"/>
    <col min="3" max="3" width="19.375" style="45" bestFit="1" customWidth="1"/>
    <col min="4" max="4" width="37.5" style="45"/>
  </cols>
  <sheetData>
    <row r="1" spans="1:4" ht="26.25">
      <c r="A1" s="269" t="s">
        <v>1318</v>
      </c>
      <c r="B1" s="269"/>
      <c r="C1" s="269"/>
      <c r="D1" s="269"/>
    </row>
    <row r="2" spans="1:4">
      <c r="A2" s="273" t="s">
        <v>1312</v>
      </c>
      <c r="B2" s="273"/>
      <c r="C2" s="273"/>
      <c r="D2" s="273"/>
    </row>
    <row r="3" spans="1:4">
      <c r="A3" s="29" t="s">
        <v>64</v>
      </c>
      <c r="B3" s="29" t="s">
        <v>841</v>
      </c>
      <c r="C3" s="29" t="s">
        <v>1313</v>
      </c>
      <c r="D3" s="29" t="s">
        <v>839</v>
      </c>
    </row>
    <row r="4" spans="1:4">
      <c r="A4" s="33" t="s">
        <v>30</v>
      </c>
      <c r="B4" s="38">
        <v>485</v>
      </c>
      <c r="C4" s="41">
        <v>26.6</v>
      </c>
      <c r="D4" s="41">
        <v>22</v>
      </c>
    </row>
    <row r="5" spans="1:4">
      <c r="A5" s="33" t="s">
        <v>32</v>
      </c>
      <c r="B5" s="38">
        <v>63</v>
      </c>
      <c r="C5" s="41">
        <v>29</v>
      </c>
      <c r="D5" s="41">
        <v>27</v>
      </c>
    </row>
    <row r="6" spans="1:4">
      <c r="A6" s="33" t="s">
        <v>33</v>
      </c>
      <c r="B6" s="38">
        <v>79</v>
      </c>
      <c r="C6" s="41">
        <v>28.7</v>
      </c>
      <c r="D6" s="41">
        <v>25.2</v>
      </c>
    </row>
    <row r="7" spans="1:4">
      <c r="A7" s="33" t="s">
        <v>34</v>
      </c>
      <c r="B7" s="38">
        <v>54</v>
      </c>
      <c r="C7" s="41">
        <v>19.3</v>
      </c>
      <c r="D7" s="41">
        <v>18.399999999999999</v>
      </c>
    </row>
    <row r="8" spans="1:4">
      <c r="A8" s="33" t="s">
        <v>35</v>
      </c>
      <c r="B8" s="38">
        <v>30</v>
      </c>
      <c r="C8" s="41">
        <v>25.8</v>
      </c>
      <c r="D8" s="41">
        <v>20.3</v>
      </c>
    </row>
    <row r="9" spans="1:4">
      <c r="A9" s="33" t="s">
        <v>36</v>
      </c>
      <c r="B9" s="38">
        <v>32</v>
      </c>
      <c r="C9" s="41">
        <v>21.2</v>
      </c>
      <c r="D9" s="41">
        <v>17.899999999999999</v>
      </c>
    </row>
    <row r="10" spans="1:4">
      <c r="A10" s="33" t="s">
        <v>37</v>
      </c>
      <c r="B10" s="38">
        <v>5</v>
      </c>
      <c r="C10" s="41">
        <v>10.9</v>
      </c>
      <c r="D10" s="41">
        <v>10.5</v>
      </c>
    </row>
    <row r="11" spans="1:4">
      <c r="A11" s="33" t="s">
        <v>38</v>
      </c>
      <c r="B11" s="38">
        <v>3</v>
      </c>
      <c r="C11" s="41">
        <v>11</v>
      </c>
      <c r="D11" s="41">
        <v>8.5</v>
      </c>
    </row>
    <row r="12" spans="1:4">
      <c r="A12" s="33" t="s">
        <v>24</v>
      </c>
      <c r="B12" s="38">
        <v>9</v>
      </c>
      <c r="C12" s="41">
        <v>36.200000000000003</v>
      </c>
      <c r="D12" s="41">
        <v>26.8</v>
      </c>
    </row>
    <row r="13" spans="1:4">
      <c r="A13" s="33" t="s">
        <v>39</v>
      </c>
      <c r="B13" s="38">
        <v>22</v>
      </c>
      <c r="C13" s="41">
        <v>35.4</v>
      </c>
      <c r="D13" s="41">
        <v>32.700000000000003</v>
      </c>
    </row>
    <row r="14" spans="1:4">
      <c r="A14" s="33" t="s">
        <v>26</v>
      </c>
      <c r="B14" s="38">
        <v>9</v>
      </c>
      <c r="C14" s="41">
        <v>23.2</v>
      </c>
      <c r="D14" s="41">
        <v>6.3</v>
      </c>
    </row>
    <row r="15" spans="1:4">
      <c r="A15" s="33" t="s">
        <v>40</v>
      </c>
      <c r="B15" s="38">
        <v>17</v>
      </c>
      <c r="C15" s="41">
        <v>27.4</v>
      </c>
      <c r="D15" s="41">
        <v>25.4</v>
      </c>
    </row>
    <row r="16" spans="1:4">
      <c r="A16" s="33" t="s">
        <v>5</v>
      </c>
      <c r="B16" s="38">
        <v>14</v>
      </c>
      <c r="C16" s="41">
        <v>38.9</v>
      </c>
      <c r="D16" s="41">
        <v>19.5</v>
      </c>
    </row>
    <row r="17" spans="1:4">
      <c r="A17" s="33" t="s">
        <v>41</v>
      </c>
      <c r="B17" s="38">
        <v>12</v>
      </c>
      <c r="C17" s="41">
        <v>36</v>
      </c>
      <c r="D17" s="41">
        <v>32.799999999999997</v>
      </c>
    </row>
    <row r="18" spans="1:4">
      <c r="A18" s="33" t="s">
        <v>42</v>
      </c>
      <c r="B18" s="38">
        <v>23</v>
      </c>
      <c r="C18" s="41">
        <v>34.700000000000003</v>
      </c>
      <c r="D18" s="41">
        <v>20.5</v>
      </c>
    </row>
    <row r="19" spans="1:4">
      <c r="A19" s="33" t="s">
        <v>43</v>
      </c>
      <c r="B19" s="38">
        <v>22</v>
      </c>
      <c r="C19" s="41">
        <v>41.9</v>
      </c>
      <c r="D19" s="41">
        <v>24.5</v>
      </c>
    </row>
    <row r="20" spans="1:4">
      <c r="A20" s="33" t="s">
        <v>44</v>
      </c>
      <c r="B20" s="38">
        <v>26</v>
      </c>
      <c r="C20" s="41">
        <v>28.7</v>
      </c>
      <c r="D20" s="41">
        <v>20.9</v>
      </c>
    </row>
    <row r="21" spans="1:4">
      <c r="A21" s="33" t="s">
        <v>45</v>
      </c>
      <c r="B21" s="38">
        <v>14</v>
      </c>
      <c r="C21" s="41">
        <v>45.3</v>
      </c>
      <c r="D21" s="41">
        <v>27.6</v>
      </c>
    </row>
    <row r="22" spans="1:4">
      <c r="A22" s="33" t="s">
        <v>46</v>
      </c>
      <c r="B22" s="38">
        <v>13</v>
      </c>
      <c r="C22" s="41">
        <v>25</v>
      </c>
      <c r="D22" s="41">
        <v>24</v>
      </c>
    </row>
    <row r="23" spans="1:4">
      <c r="A23" s="33" t="s">
        <v>47</v>
      </c>
      <c r="B23" s="38">
        <v>8</v>
      </c>
      <c r="C23" s="41">
        <v>18.600000000000001</v>
      </c>
      <c r="D23" s="41">
        <v>14.7</v>
      </c>
    </row>
    <row r="24" spans="1:4">
      <c r="A24" s="33" t="s">
        <v>48</v>
      </c>
      <c r="B24" s="38">
        <v>12</v>
      </c>
      <c r="C24" s="41">
        <v>25</v>
      </c>
      <c r="D24" s="41">
        <v>30.5</v>
      </c>
    </row>
    <row r="25" spans="1:4">
      <c r="A25" s="33" t="s">
        <v>29</v>
      </c>
      <c r="B25" s="38">
        <v>14</v>
      </c>
      <c r="C25" s="41">
        <v>47.1</v>
      </c>
      <c r="D25" s="41">
        <v>20.9</v>
      </c>
    </row>
    <row r="26" spans="1:4">
      <c r="A26" s="33" t="s">
        <v>4</v>
      </c>
      <c r="B26" s="38">
        <v>4</v>
      </c>
      <c r="C26" s="41">
        <v>10.6</v>
      </c>
      <c r="D26" s="41">
        <v>9.6999999999999993</v>
      </c>
    </row>
    <row r="27" spans="1:4">
      <c r="A27" s="274" t="s">
        <v>1319</v>
      </c>
      <c r="B27" s="274"/>
      <c r="C27" s="274"/>
      <c r="D27" s="274"/>
    </row>
  </sheetData>
  <mergeCells count="3">
    <mergeCell ref="A1:D1"/>
    <mergeCell ref="A2:D2"/>
    <mergeCell ref="A27:D27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30" sqref="F30:F31"/>
    </sheetView>
  </sheetViews>
  <sheetFormatPr defaultRowHeight="16.5"/>
  <cols>
    <col min="1" max="1" width="15.875" customWidth="1"/>
    <col min="2" max="2" width="15.875" style="49" customWidth="1"/>
    <col min="3" max="3" width="19.75" style="47" customWidth="1"/>
    <col min="4" max="4" width="19.75" style="48" customWidth="1"/>
    <col min="5" max="6" width="19.75" style="47" customWidth="1"/>
    <col min="7" max="7" width="19.75" style="46" customWidth="1"/>
  </cols>
  <sheetData>
    <row r="1" spans="1:7" ht="26.25">
      <c r="A1" s="269" t="s">
        <v>1320</v>
      </c>
      <c r="B1" s="269"/>
      <c r="C1" s="269"/>
      <c r="D1" s="269"/>
      <c r="E1" s="269"/>
      <c r="F1" s="105"/>
    </row>
    <row r="2" spans="1:7">
      <c r="A2" s="273" t="s">
        <v>87</v>
      </c>
      <c r="B2" s="273"/>
      <c r="C2" s="273"/>
      <c r="D2" s="273"/>
      <c r="E2" s="273"/>
      <c r="F2" s="104"/>
      <c r="G2" s="104"/>
    </row>
    <row r="3" spans="1:7">
      <c r="A3" s="278" t="s">
        <v>64</v>
      </c>
      <c r="B3" s="278" t="s">
        <v>1321</v>
      </c>
      <c r="C3" s="278"/>
      <c r="D3" s="278"/>
      <c r="E3" s="278"/>
      <c r="F3" s="103"/>
      <c r="G3" s="103"/>
    </row>
    <row r="4" spans="1:7">
      <c r="A4" s="278"/>
      <c r="B4" s="278" t="s">
        <v>909</v>
      </c>
      <c r="C4" s="278"/>
      <c r="D4" s="278" t="s">
        <v>908</v>
      </c>
      <c r="E4" s="278"/>
      <c r="F4" s="103"/>
      <c r="G4" s="103"/>
    </row>
    <row r="5" spans="1:7">
      <c r="A5" s="278"/>
      <c r="B5" s="29" t="s">
        <v>907</v>
      </c>
      <c r="C5" s="29" t="s">
        <v>906</v>
      </c>
      <c r="D5" s="29" t="s">
        <v>907</v>
      </c>
      <c r="E5" s="29" t="s">
        <v>906</v>
      </c>
      <c r="F5" s="103"/>
      <c r="G5" s="103"/>
    </row>
    <row r="6" spans="1:7">
      <c r="A6" s="33" t="s">
        <v>80</v>
      </c>
      <c r="B6" s="106">
        <v>960555.55</v>
      </c>
      <c r="C6" s="107">
        <v>7.2999999999999995E-2</v>
      </c>
      <c r="D6" s="106">
        <v>935086.58</v>
      </c>
      <c r="E6" s="108">
        <v>0.1038</v>
      </c>
      <c r="F6" s="103"/>
      <c r="G6" s="103"/>
    </row>
    <row r="7" spans="1:7">
      <c r="A7" s="33" t="s">
        <v>49</v>
      </c>
      <c r="B7" s="106">
        <v>160698.92000000001</v>
      </c>
      <c r="C7" s="107">
        <v>6.93E-2</v>
      </c>
      <c r="D7" s="106">
        <v>156478.04</v>
      </c>
      <c r="E7" s="108">
        <v>9.7299999999999998E-2</v>
      </c>
      <c r="F7" s="103"/>
      <c r="G7" s="103"/>
    </row>
    <row r="8" spans="1:7">
      <c r="A8" s="33" t="s">
        <v>50</v>
      </c>
      <c r="B8" s="106">
        <v>66928.69</v>
      </c>
      <c r="C8" s="107">
        <v>6.7199999999999996E-2</v>
      </c>
      <c r="D8" s="106">
        <v>65144.31</v>
      </c>
      <c r="E8" s="108">
        <v>9.3899999999999997E-2</v>
      </c>
      <c r="F8" s="103"/>
      <c r="G8" s="103"/>
    </row>
    <row r="9" spans="1:7">
      <c r="A9" s="33" t="s">
        <v>51</v>
      </c>
      <c r="B9" s="106">
        <v>43274.36</v>
      </c>
      <c r="C9" s="107">
        <v>6.9599999999999995E-2</v>
      </c>
      <c r="D9" s="106">
        <v>42090.81</v>
      </c>
      <c r="E9" s="108">
        <v>9.9099999999999994E-2</v>
      </c>
      <c r="F9" s="103"/>
      <c r="G9" s="103"/>
    </row>
    <row r="10" spans="1:7">
      <c r="A10" s="33" t="s">
        <v>52</v>
      </c>
      <c r="B10" s="106">
        <v>45476.69</v>
      </c>
      <c r="C10" s="107">
        <v>6.6000000000000003E-2</v>
      </c>
      <c r="D10" s="106">
        <v>43979.93</v>
      </c>
      <c r="E10" s="108">
        <v>9.8400000000000001E-2</v>
      </c>
      <c r="F10" s="103"/>
      <c r="G10" s="103"/>
    </row>
    <row r="11" spans="1:7">
      <c r="A11" s="33" t="s">
        <v>53</v>
      </c>
      <c r="B11" s="106">
        <v>22842.87</v>
      </c>
      <c r="C11" s="107">
        <v>7.1400000000000005E-2</v>
      </c>
      <c r="D11" s="106">
        <v>22228.77</v>
      </c>
      <c r="E11" s="108">
        <v>0.1022</v>
      </c>
      <c r="F11" s="103"/>
      <c r="G11" s="103"/>
    </row>
    <row r="12" spans="1:7">
      <c r="A12" s="33" t="s">
        <v>54</v>
      </c>
      <c r="B12" s="106">
        <v>23175.97</v>
      </c>
      <c r="C12" s="107">
        <v>6.8599999999999994E-2</v>
      </c>
      <c r="D12" s="106">
        <v>22499.99</v>
      </c>
      <c r="E12" s="108">
        <v>9.9500000000000005E-2</v>
      </c>
      <c r="F12" s="103"/>
      <c r="G12" s="103"/>
    </row>
    <row r="13" spans="1:7">
      <c r="A13" s="33" t="s">
        <v>55</v>
      </c>
      <c r="B13" s="106">
        <v>13955.55</v>
      </c>
      <c r="C13" s="107">
        <v>5.5300000000000002E-2</v>
      </c>
      <c r="D13" s="106">
        <v>13362.57</v>
      </c>
      <c r="E13" s="108">
        <v>8.4599999999999995E-2</v>
      </c>
      <c r="F13" s="103"/>
      <c r="G13" s="103"/>
    </row>
    <row r="14" spans="1:7">
      <c r="A14" s="33" t="s">
        <v>56</v>
      </c>
      <c r="B14" s="106">
        <v>4068.53</v>
      </c>
      <c r="C14" s="107">
        <v>6.9099999999999995E-2</v>
      </c>
      <c r="D14" s="106">
        <v>3943.7</v>
      </c>
      <c r="E14" s="108">
        <v>0.1018</v>
      </c>
      <c r="F14" s="103"/>
      <c r="G14" s="103"/>
    </row>
    <row r="15" spans="1:7">
      <c r="A15" s="33" t="s">
        <v>57</v>
      </c>
      <c r="B15" s="109">
        <v>200859.98</v>
      </c>
      <c r="C15" s="110">
        <v>6.8599999999999994E-2</v>
      </c>
      <c r="D15" s="109">
        <v>194610.21</v>
      </c>
      <c r="E15" s="111">
        <v>0.1011</v>
      </c>
      <c r="F15" s="103"/>
      <c r="G15" s="103"/>
    </row>
    <row r="16" spans="1:7">
      <c r="A16" s="33" t="s">
        <v>81</v>
      </c>
      <c r="B16" s="106">
        <v>38675.71</v>
      </c>
      <c r="C16" s="107">
        <v>7.9100000000000004E-2</v>
      </c>
      <c r="D16" s="106">
        <v>37757.11</v>
      </c>
      <c r="E16" s="108">
        <v>0.1109</v>
      </c>
      <c r="F16" s="103"/>
      <c r="G16" s="103"/>
    </row>
    <row r="17" spans="1:7">
      <c r="A17" s="33" t="s">
        <v>58</v>
      </c>
      <c r="B17" s="106">
        <v>34790.18</v>
      </c>
      <c r="C17" s="107">
        <v>7.7499999999999999E-2</v>
      </c>
      <c r="D17" s="106">
        <v>33909.11</v>
      </c>
      <c r="E17" s="108">
        <v>0.1099</v>
      </c>
      <c r="F17" s="103"/>
      <c r="G17" s="103"/>
    </row>
    <row r="18" spans="1:7">
      <c r="A18" s="33" t="s">
        <v>59</v>
      </c>
      <c r="B18" s="106">
        <v>51756.84</v>
      </c>
      <c r="C18" s="107">
        <v>8.5999999999999993E-2</v>
      </c>
      <c r="D18" s="106">
        <v>50658.37</v>
      </c>
      <c r="E18" s="108">
        <v>0.11849999999999999</v>
      </c>
      <c r="F18" s="103"/>
      <c r="G18" s="103"/>
    </row>
    <row r="19" spans="1:7">
      <c r="A19" s="33" t="s">
        <v>60</v>
      </c>
      <c r="B19" s="106">
        <v>48376.51</v>
      </c>
      <c r="C19" s="107">
        <v>8.6999999999999994E-2</v>
      </c>
      <c r="D19" s="106">
        <v>47428.78</v>
      </c>
      <c r="E19" s="108">
        <v>0.1177</v>
      </c>
      <c r="F19" s="103"/>
      <c r="G19" s="103"/>
    </row>
    <row r="20" spans="1:7">
      <c r="A20" s="36" t="s">
        <v>30</v>
      </c>
      <c r="B20" s="253">
        <v>55961.13</v>
      </c>
      <c r="C20" s="254">
        <v>9.0999999999999998E-2</v>
      </c>
      <c r="D20" s="253">
        <v>54916.71</v>
      </c>
      <c r="E20" s="255">
        <v>0.12189999999999999</v>
      </c>
      <c r="F20" s="103"/>
      <c r="G20" s="103"/>
    </row>
    <row r="21" spans="1:7">
      <c r="A21" s="33" t="s">
        <v>61</v>
      </c>
      <c r="B21" s="106">
        <v>69739.48</v>
      </c>
      <c r="C21" s="107">
        <v>8.2000000000000003E-2</v>
      </c>
      <c r="D21" s="106">
        <v>68210.14</v>
      </c>
      <c r="E21" s="108">
        <v>0.11260000000000001</v>
      </c>
      <c r="F21" s="103"/>
      <c r="G21" s="103"/>
    </row>
    <row r="22" spans="1:7">
      <c r="A22" s="33" t="s">
        <v>62</v>
      </c>
      <c r="B22" s="106">
        <v>67002.63</v>
      </c>
      <c r="C22" s="107">
        <v>7.3599999999999999E-2</v>
      </c>
      <c r="D22" s="106">
        <v>65207.839999999997</v>
      </c>
      <c r="E22" s="108">
        <v>0.10489999999999999</v>
      </c>
      <c r="F22" s="103"/>
      <c r="G22" s="103"/>
    </row>
    <row r="23" spans="1:7">
      <c r="A23" s="33" t="s">
        <v>63</v>
      </c>
      <c r="B23" s="106">
        <v>12971.2</v>
      </c>
      <c r="C23" s="107">
        <v>7.9899999999999999E-2</v>
      </c>
      <c r="D23" s="106">
        <v>12659.84</v>
      </c>
      <c r="E23" s="108">
        <v>0.11260000000000001</v>
      </c>
      <c r="F23" s="103"/>
      <c r="G23" s="103"/>
    </row>
    <row r="24" spans="1:7">
      <c r="A24" s="274" t="s">
        <v>1322</v>
      </c>
      <c r="B24" s="274"/>
      <c r="C24" s="274"/>
      <c r="D24" s="274"/>
      <c r="E24" s="274"/>
      <c r="F24" s="49"/>
    </row>
    <row r="25" spans="1:7">
      <c r="C25" s="49"/>
      <c r="D25" s="46"/>
      <c r="E25" s="49"/>
      <c r="F25" s="49"/>
    </row>
    <row r="26" spans="1:7">
      <c r="C26" s="49"/>
      <c r="D26" s="46"/>
      <c r="E26" s="49"/>
      <c r="F26" s="49"/>
    </row>
    <row r="27" spans="1:7">
      <c r="C27" s="49"/>
      <c r="D27" s="46"/>
      <c r="E27" s="49"/>
      <c r="F27" s="49"/>
    </row>
    <row r="28" spans="1:7">
      <c r="C28" s="49"/>
      <c r="D28" s="46"/>
      <c r="E28" s="49"/>
      <c r="F28" s="49"/>
    </row>
  </sheetData>
  <mergeCells count="7">
    <mergeCell ref="A24:E24"/>
    <mergeCell ref="A1:E1"/>
    <mergeCell ref="A2:E2"/>
    <mergeCell ref="A3:A5"/>
    <mergeCell ref="B3:E3"/>
    <mergeCell ref="B4:C4"/>
    <mergeCell ref="D4:E4"/>
  </mergeCells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J28" sqref="J28:J29"/>
    </sheetView>
  </sheetViews>
  <sheetFormatPr defaultRowHeight="16.5"/>
  <cols>
    <col min="1" max="1" width="15.875" customWidth="1"/>
    <col min="2" max="2" width="15.875" style="49" customWidth="1"/>
    <col min="3" max="3" width="19.75" style="47" customWidth="1"/>
    <col min="4" max="4" width="19.75" style="48" customWidth="1"/>
    <col min="5" max="5" width="19.75" style="47" customWidth="1"/>
  </cols>
  <sheetData>
    <row r="1" spans="1:5" ht="26.25">
      <c r="A1" s="295" t="s">
        <v>1325</v>
      </c>
      <c r="B1" s="295"/>
      <c r="C1" s="295"/>
      <c r="D1" s="295"/>
      <c r="E1" s="295"/>
    </row>
    <row r="2" spans="1:5">
      <c r="A2" s="273" t="s">
        <v>87</v>
      </c>
      <c r="B2" s="273"/>
      <c r="C2" s="273"/>
      <c r="D2" s="273"/>
      <c r="E2" s="273"/>
    </row>
    <row r="3" spans="1:5">
      <c r="A3" s="278" t="s">
        <v>64</v>
      </c>
      <c r="B3" s="278" t="s">
        <v>1323</v>
      </c>
      <c r="C3" s="278"/>
      <c r="D3" s="278"/>
      <c r="E3" s="278"/>
    </row>
    <row r="4" spans="1:5">
      <c r="A4" s="278"/>
      <c r="B4" s="278" t="s">
        <v>909</v>
      </c>
      <c r="C4" s="278"/>
      <c r="D4" s="278" t="s">
        <v>908</v>
      </c>
      <c r="E4" s="278"/>
    </row>
    <row r="5" spans="1:5">
      <c r="A5" s="278"/>
      <c r="B5" s="29" t="s">
        <v>907</v>
      </c>
      <c r="C5" s="29" t="s">
        <v>906</v>
      </c>
      <c r="D5" s="29" t="s">
        <v>907</v>
      </c>
      <c r="E5" s="29" t="s">
        <v>906</v>
      </c>
    </row>
    <row r="6" spans="1:5">
      <c r="A6" s="33" t="s">
        <v>30</v>
      </c>
      <c r="B6" s="106">
        <v>55961.13</v>
      </c>
      <c r="C6" s="108">
        <v>9.0999999999999998E-2</v>
      </c>
      <c r="D6" s="106">
        <v>54916.71</v>
      </c>
      <c r="E6" s="108">
        <v>0.12189999999999999</v>
      </c>
    </row>
    <row r="7" spans="1:5">
      <c r="A7" s="33" t="s">
        <v>32</v>
      </c>
      <c r="B7" s="106">
        <v>4095.64</v>
      </c>
      <c r="C7" s="108">
        <v>7.1599999999999997E-2</v>
      </c>
      <c r="D7" s="106">
        <v>3992.17</v>
      </c>
      <c r="E7" s="108">
        <v>0.1002</v>
      </c>
    </row>
    <row r="8" spans="1:5">
      <c r="A8" s="33" t="s">
        <v>33</v>
      </c>
      <c r="B8" s="106">
        <v>6055.59</v>
      </c>
      <c r="C8" s="108">
        <v>7.4099999999999999E-2</v>
      </c>
      <c r="D8" s="106">
        <v>5906.62</v>
      </c>
      <c r="E8" s="108">
        <v>0.1028</v>
      </c>
    </row>
    <row r="9" spans="1:5">
      <c r="A9" s="33" t="s">
        <v>34</v>
      </c>
      <c r="B9" s="106">
        <v>5424.1</v>
      </c>
      <c r="C9" s="108">
        <v>7.8200000000000006E-2</v>
      </c>
      <c r="D9" s="106">
        <v>5283.94</v>
      </c>
      <c r="E9" s="108">
        <v>0.1125</v>
      </c>
    </row>
    <row r="10" spans="1:5">
      <c r="A10" s="33" t="s">
        <v>35</v>
      </c>
      <c r="B10" s="106">
        <v>3394.62</v>
      </c>
      <c r="C10" s="108">
        <v>9.2299999999999993E-2</v>
      </c>
      <c r="D10" s="106">
        <v>3332.29</v>
      </c>
      <c r="E10" s="108">
        <v>0.1231</v>
      </c>
    </row>
    <row r="11" spans="1:5">
      <c r="A11" s="33" t="s">
        <v>36</v>
      </c>
      <c r="B11" s="106">
        <v>2468.4699999999998</v>
      </c>
      <c r="C11" s="108">
        <v>7.4099999999999999E-2</v>
      </c>
      <c r="D11" s="106">
        <v>2392.84</v>
      </c>
      <c r="E11" s="108">
        <v>0.1106</v>
      </c>
    </row>
    <row r="12" spans="1:5">
      <c r="A12" s="33" t="s">
        <v>37</v>
      </c>
      <c r="B12" s="106">
        <v>1938.25</v>
      </c>
      <c r="C12" s="108">
        <v>9.7600000000000006E-2</v>
      </c>
      <c r="D12" s="106">
        <v>1905.18</v>
      </c>
      <c r="E12" s="108">
        <v>0.12839999999999999</v>
      </c>
    </row>
    <row r="13" spans="1:5">
      <c r="A13" s="33" t="s">
        <v>38</v>
      </c>
      <c r="B13" s="106">
        <v>1518.97</v>
      </c>
      <c r="C13" s="108">
        <v>0.1137</v>
      </c>
      <c r="D13" s="106">
        <v>1498.62</v>
      </c>
      <c r="E13" s="108">
        <v>0.14580000000000001</v>
      </c>
    </row>
    <row r="14" spans="1:5">
      <c r="A14" s="33" t="s">
        <v>24</v>
      </c>
      <c r="B14" s="106">
        <v>1250.32</v>
      </c>
      <c r="C14" s="108">
        <v>0.10539999999999999</v>
      </c>
      <c r="D14" s="106">
        <v>1231.8599999999999</v>
      </c>
      <c r="E14" s="108">
        <v>0.1368</v>
      </c>
    </row>
    <row r="15" spans="1:5">
      <c r="A15" s="33" t="s">
        <v>39</v>
      </c>
      <c r="B15" s="106">
        <v>3702.42</v>
      </c>
      <c r="C15" s="108">
        <v>0.1101</v>
      </c>
      <c r="D15" s="106">
        <v>3657.71</v>
      </c>
      <c r="E15" s="108">
        <v>0.13769999999999999</v>
      </c>
    </row>
    <row r="16" spans="1:5">
      <c r="A16" s="33" t="s">
        <v>26</v>
      </c>
      <c r="B16" s="106">
        <v>2250.9499999999998</v>
      </c>
      <c r="C16" s="108">
        <v>0.11269999999999999</v>
      </c>
      <c r="D16" s="106">
        <v>2223.73</v>
      </c>
      <c r="E16" s="108">
        <v>0.14119999999999999</v>
      </c>
    </row>
    <row r="17" spans="1:5">
      <c r="A17" s="33" t="s">
        <v>40</v>
      </c>
      <c r="B17" s="106">
        <v>2345.42</v>
      </c>
      <c r="C17" s="108">
        <v>0.10009999999999999</v>
      </c>
      <c r="D17" s="106">
        <v>2305.8000000000002</v>
      </c>
      <c r="E17" s="108">
        <v>0.13250000000000001</v>
      </c>
    </row>
    <row r="18" spans="1:5">
      <c r="A18" s="33" t="s">
        <v>5</v>
      </c>
      <c r="B18" s="106">
        <v>1834.23</v>
      </c>
      <c r="C18" s="108">
        <v>0.1096</v>
      </c>
      <c r="D18" s="106">
        <v>1810.67</v>
      </c>
      <c r="E18" s="108">
        <v>0.13919999999999999</v>
      </c>
    </row>
    <row r="19" spans="1:5">
      <c r="A19" s="33" t="s">
        <v>41</v>
      </c>
      <c r="B19" s="106">
        <v>1693.26</v>
      </c>
      <c r="C19" s="108">
        <v>0.10680000000000001</v>
      </c>
      <c r="D19" s="106">
        <v>1669.93</v>
      </c>
      <c r="E19" s="108">
        <v>0.13700000000000001</v>
      </c>
    </row>
    <row r="20" spans="1:5">
      <c r="A20" s="33" t="s">
        <v>42</v>
      </c>
      <c r="B20" s="106">
        <v>2935.82</v>
      </c>
      <c r="C20" s="108">
        <v>9.8599999999999993E-2</v>
      </c>
      <c r="D20" s="106">
        <v>2890.66</v>
      </c>
      <c r="E20" s="108">
        <v>0.12740000000000001</v>
      </c>
    </row>
    <row r="21" spans="1:5">
      <c r="A21" s="33" t="s">
        <v>43</v>
      </c>
      <c r="B21" s="106">
        <v>1945.23</v>
      </c>
      <c r="C21" s="108">
        <v>9.8900000000000002E-2</v>
      </c>
      <c r="D21" s="106">
        <v>1912.32</v>
      </c>
      <c r="E21" s="108">
        <v>0.12970000000000001</v>
      </c>
    </row>
    <row r="22" spans="1:5">
      <c r="A22" s="33" t="s">
        <v>44</v>
      </c>
      <c r="B22" s="106">
        <v>2180.19</v>
      </c>
      <c r="C22" s="108">
        <v>8.7800000000000003E-2</v>
      </c>
      <c r="D22" s="106">
        <v>2137.75</v>
      </c>
      <c r="E22" s="108">
        <v>0.1176</v>
      </c>
    </row>
    <row r="23" spans="1:5">
      <c r="A23" s="33" t="s">
        <v>45</v>
      </c>
      <c r="B23" s="106">
        <v>1659.63</v>
      </c>
      <c r="C23" s="108">
        <v>0.10829999999999999</v>
      </c>
      <c r="D23" s="106">
        <v>1636.93</v>
      </c>
      <c r="E23" s="108">
        <v>0.1371</v>
      </c>
    </row>
    <row r="24" spans="1:5">
      <c r="A24" s="33" t="s">
        <v>46</v>
      </c>
      <c r="B24" s="106">
        <v>2016.65</v>
      </c>
      <c r="C24" s="108">
        <v>9.7900000000000001E-2</v>
      </c>
      <c r="D24" s="106">
        <v>1985.49</v>
      </c>
      <c r="E24" s="108">
        <v>0.1258</v>
      </c>
    </row>
    <row r="25" spans="1:5">
      <c r="A25" s="33" t="s">
        <v>47</v>
      </c>
      <c r="B25" s="106">
        <v>1821.67</v>
      </c>
      <c r="C25" s="108">
        <v>0.1011</v>
      </c>
      <c r="D25" s="106">
        <v>1792.77</v>
      </c>
      <c r="E25" s="108">
        <v>0.13100000000000001</v>
      </c>
    </row>
    <row r="26" spans="1:5">
      <c r="A26" s="33" t="s">
        <v>48</v>
      </c>
      <c r="B26" s="106">
        <v>2139.13</v>
      </c>
      <c r="C26" s="108">
        <v>0.1002</v>
      </c>
      <c r="D26" s="106">
        <v>2109.06</v>
      </c>
      <c r="E26" s="108">
        <v>0.128</v>
      </c>
    </row>
    <row r="27" spans="1:5">
      <c r="A27" s="33" t="s">
        <v>29</v>
      </c>
      <c r="B27" s="106">
        <v>1391.87</v>
      </c>
      <c r="C27" s="108">
        <v>0.1028</v>
      </c>
      <c r="D27" s="106">
        <v>1372.37</v>
      </c>
      <c r="E27" s="108">
        <v>0.13120000000000001</v>
      </c>
    </row>
    <row r="28" spans="1:5">
      <c r="A28" s="33" t="s">
        <v>4</v>
      </c>
      <c r="B28" s="106">
        <v>1898.72</v>
      </c>
      <c r="C28" s="108">
        <v>0.1002</v>
      </c>
      <c r="D28" s="106">
        <v>1867.99</v>
      </c>
      <c r="E28" s="108">
        <v>0.1288</v>
      </c>
    </row>
    <row r="29" spans="1:5">
      <c r="A29" s="274" t="s">
        <v>1324</v>
      </c>
      <c r="B29" s="274"/>
      <c r="C29" s="274"/>
      <c r="D29" s="274"/>
      <c r="E29" s="274"/>
    </row>
  </sheetData>
  <mergeCells count="7">
    <mergeCell ref="A29:E29"/>
    <mergeCell ref="A1:E1"/>
    <mergeCell ref="A2:E2"/>
    <mergeCell ref="A3:A5"/>
    <mergeCell ref="B3:E3"/>
    <mergeCell ref="B4:C4"/>
    <mergeCell ref="D4:E4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I35" sqref="I35"/>
    </sheetView>
  </sheetViews>
  <sheetFormatPr defaultRowHeight="16.5"/>
  <cols>
    <col min="1" max="1" width="15.875" customWidth="1"/>
    <col min="2" max="2" width="15.875" style="49" customWidth="1"/>
    <col min="3" max="3" width="19.75" style="47" customWidth="1"/>
    <col min="4" max="4" width="19.75" style="48" customWidth="1"/>
    <col min="5" max="6" width="19.75" style="47" customWidth="1"/>
    <col min="7" max="7" width="19.75" style="46" customWidth="1"/>
  </cols>
  <sheetData>
    <row r="1" spans="1:7" ht="26.25">
      <c r="A1" s="269" t="s">
        <v>1330</v>
      </c>
      <c r="B1" s="269"/>
      <c r="C1" s="269"/>
      <c r="D1" s="269"/>
      <c r="E1" s="269"/>
      <c r="F1" s="269"/>
      <c r="G1" s="269"/>
    </row>
    <row r="2" spans="1:7">
      <c r="A2" s="273" t="s">
        <v>1326</v>
      </c>
      <c r="B2" s="273"/>
      <c r="C2" s="273"/>
      <c r="D2" s="273"/>
      <c r="E2" s="273"/>
      <c r="F2" s="273"/>
      <c r="G2" s="273"/>
    </row>
    <row r="3" spans="1:7">
      <c r="A3" s="296" t="s">
        <v>462</v>
      </c>
      <c r="B3" s="296">
        <v>2020</v>
      </c>
      <c r="C3" s="296"/>
      <c r="D3" s="296">
        <v>2021</v>
      </c>
      <c r="E3" s="296"/>
      <c r="F3" s="296">
        <v>2022</v>
      </c>
      <c r="G3" s="296"/>
    </row>
    <row r="4" spans="1:7">
      <c r="A4" s="296"/>
      <c r="B4" s="113" t="s">
        <v>1327</v>
      </c>
      <c r="C4" s="113" t="s">
        <v>1328</v>
      </c>
      <c r="D4" s="113" t="s">
        <v>1327</v>
      </c>
      <c r="E4" s="113" t="s">
        <v>1328</v>
      </c>
      <c r="F4" s="113" t="s">
        <v>1327</v>
      </c>
      <c r="G4" s="113" t="s">
        <v>1328</v>
      </c>
    </row>
    <row r="5" spans="1:7">
      <c r="A5" s="114" t="s">
        <v>80</v>
      </c>
      <c r="B5" s="115">
        <v>19933</v>
      </c>
      <c r="C5" s="221">
        <v>38.799999999999997</v>
      </c>
      <c r="D5" s="115">
        <v>18335</v>
      </c>
      <c r="E5" s="221">
        <v>35.700000000000003</v>
      </c>
      <c r="F5" s="115">
        <v>16264</v>
      </c>
      <c r="G5" s="221">
        <v>31.7</v>
      </c>
    </row>
    <row r="6" spans="1:7">
      <c r="A6" s="114" t="s">
        <v>49</v>
      </c>
      <c r="B6" s="115">
        <v>3486</v>
      </c>
      <c r="C6" s="221">
        <v>36.6</v>
      </c>
      <c r="D6" s="115">
        <v>3067</v>
      </c>
      <c r="E6" s="221">
        <v>32.4</v>
      </c>
      <c r="F6" s="115">
        <v>2756</v>
      </c>
      <c r="G6" s="221">
        <v>29.4</v>
      </c>
    </row>
    <row r="7" spans="1:7">
      <c r="A7" s="114" t="s">
        <v>50</v>
      </c>
      <c r="B7" s="115">
        <v>1270</v>
      </c>
      <c r="C7" s="221">
        <v>37.700000000000003</v>
      </c>
      <c r="D7" s="115">
        <v>1266</v>
      </c>
      <c r="E7" s="221">
        <v>37.9</v>
      </c>
      <c r="F7" s="115">
        <v>1038</v>
      </c>
      <c r="G7" s="221">
        <v>31.3</v>
      </c>
    </row>
    <row r="8" spans="1:7">
      <c r="A8" s="114" t="s">
        <v>51</v>
      </c>
      <c r="B8" s="116">
        <v>977</v>
      </c>
      <c r="C8" s="221">
        <v>40.5</v>
      </c>
      <c r="D8" s="116">
        <v>898</v>
      </c>
      <c r="E8" s="221">
        <v>37.6</v>
      </c>
      <c r="F8" s="116">
        <v>787</v>
      </c>
      <c r="G8" s="221">
        <v>33.299999999999997</v>
      </c>
    </row>
    <row r="9" spans="1:7">
      <c r="A9" s="114" t="s">
        <v>52</v>
      </c>
      <c r="B9" s="115">
        <v>1005</v>
      </c>
      <c r="C9" s="221">
        <v>34.4</v>
      </c>
      <c r="D9" s="116">
        <v>953</v>
      </c>
      <c r="E9" s="221">
        <v>32.6</v>
      </c>
      <c r="F9" s="116">
        <v>827</v>
      </c>
      <c r="G9" s="221">
        <v>28.1</v>
      </c>
    </row>
    <row r="10" spans="1:7">
      <c r="A10" s="114" t="s">
        <v>53</v>
      </c>
      <c r="B10" s="116">
        <v>493</v>
      </c>
      <c r="C10" s="221">
        <v>34.1</v>
      </c>
      <c r="D10" s="116">
        <v>434</v>
      </c>
      <c r="E10" s="221">
        <v>30.2</v>
      </c>
      <c r="F10" s="116">
        <v>352</v>
      </c>
      <c r="G10" s="221">
        <v>24.6</v>
      </c>
    </row>
    <row r="11" spans="1:7">
      <c r="A11" s="114" t="s">
        <v>54</v>
      </c>
      <c r="B11" s="116">
        <v>426</v>
      </c>
      <c r="C11" s="221">
        <v>29.2</v>
      </c>
      <c r="D11" s="116">
        <v>404</v>
      </c>
      <c r="E11" s="221">
        <v>27.9</v>
      </c>
      <c r="F11" s="116">
        <v>368</v>
      </c>
      <c r="G11" s="221">
        <v>25.5</v>
      </c>
    </row>
    <row r="12" spans="1:7">
      <c r="A12" s="114" t="s">
        <v>55</v>
      </c>
      <c r="B12" s="116">
        <v>370</v>
      </c>
      <c r="C12" s="221">
        <v>32.6</v>
      </c>
      <c r="D12" s="116">
        <v>352</v>
      </c>
      <c r="E12" s="221">
        <v>31.3</v>
      </c>
      <c r="F12" s="116">
        <v>290</v>
      </c>
      <c r="G12" s="221">
        <v>26.1</v>
      </c>
    </row>
    <row r="13" spans="1:7">
      <c r="A13" s="114" t="s">
        <v>56</v>
      </c>
      <c r="B13" s="116">
        <v>93</v>
      </c>
      <c r="C13" s="221">
        <v>26.8</v>
      </c>
      <c r="D13" s="116">
        <v>80</v>
      </c>
      <c r="E13" s="221">
        <v>22</v>
      </c>
      <c r="F13" s="116">
        <v>56</v>
      </c>
      <c r="G13" s="221">
        <v>14.9</v>
      </c>
    </row>
    <row r="14" spans="1:7">
      <c r="A14" s="114" t="s">
        <v>57</v>
      </c>
      <c r="B14" s="115">
        <v>4343</v>
      </c>
      <c r="C14" s="221">
        <v>32.9</v>
      </c>
      <c r="D14" s="115">
        <v>4137</v>
      </c>
      <c r="E14" s="221">
        <v>30.9</v>
      </c>
      <c r="F14" s="115">
        <v>3626</v>
      </c>
      <c r="G14" s="221">
        <v>26.9</v>
      </c>
    </row>
    <row r="15" spans="1:7">
      <c r="A15" s="114" t="s">
        <v>81</v>
      </c>
      <c r="B15" s="116">
        <v>850</v>
      </c>
      <c r="C15" s="221">
        <v>55.6</v>
      </c>
      <c r="D15" s="116">
        <v>771</v>
      </c>
      <c r="E15" s="221">
        <v>50.4</v>
      </c>
      <c r="F15" s="116">
        <v>704</v>
      </c>
      <c r="G15" s="221">
        <v>46</v>
      </c>
    </row>
    <row r="16" spans="1:7">
      <c r="A16" s="114" t="s">
        <v>58</v>
      </c>
      <c r="B16" s="116">
        <v>616</v>
      </c>
      <c r="C16" s="221">
        <v>38.700000000000003</v>
      </c>
      <c r="D16" s="116">
        <v>609</v>
      </c>
      <c r="E16" s="221">
        <v>38.299999999999997</v>
      </c>
      <c r="F16" s="116">
        <v>498</v>
      </c>
      <c r="G16" s="221">
        <v>31.3</v>
      </c>
    </row>
    <row r="17" spans="1:7">
      <c r="A17" s="114" t="s">
        <v>59</v>
      </c>
      <c r="B17" s="115">
        <v>1019</v>
      </c>
      <c r="C17" s="221">
        <v>48.3</v>
      </c>
      <c r="D17" s="116">
        <v>860</v>
      </c>
      <c r="E17" s="221">
        <v>40.799999999999997</v>
      </c>
      <c r="F17" s="116">
        <v>842</v>
      </c>
      <c r="G17" s="221">
        <v>39.799999999999997</v>
      </c>
    </row>
    <row r="18" spans="1:7">
      <c r="A18" s="114" t="s">
        <v>60</v>
      </c>
      <c r="B18" s="116">
        <v>821</v>
      </c>
      <c r="C18" s="221">
        <v>45.6</v>
      </c>
      <c r="D18" s="116">
        <v>725</v>
      </c>
      <c r="E18" s="221">
        <v>40.6</v>
      </c>
      <c r="F18" s="116">
        <v>653</v>
      </c>
      <c r="G18" s="221">
        <v>36.799999999999997</v>
      </c>
    </row>
    <row r="19" spans="1:7">
      <c r="A19" s="117" t="s">
        <v>30</v>
      </c>
      <c r="B19" s="256">
        <v>1044</v>
      </c>
      <c r="C19" s="257">
        <v>56.5</v>
      </c>
      <c r="D19" s="256">
        <v>1015</v>
      </c>
      <c r="E19" s="257">
        <v>55.4</v>
      </c>
      <c r="F19" s="258">
        <v>917</v>
      </c>
      <c r="G19" s="257">
        <v>50.4</v>
      </c>
    </row>
    <row r="20" spans="1:7">
      <c r="A20" s="114" t="s">
        <v>61</v>
      </c>
      <c r="B20" s="115">
        <v>1495</v>
      </c>
      <c r="C20" s="221">
        <v>56.7</v>
      </c>
      <c r="D20" s="115">
        <v>1368</v>
      </c>
      <c r="E20" s="221">
        <v>52.2</v>
      </c>
      <c r="F20" s="115">
        <v>1315</v>
      </c>
      <c r="G20" s="221">
        <v>50.5</v>
      </c>
    </row>
    <row r="21" spans="1:7">
      <c r="A21" s="114" t="s">
        <v>62</v>
      </c>
      <c r="B21" s="115">
        <v>1356</v>
      </c>
      <c r="C21" s="221">
        <v>40.700000000000003</v>
      </c>
      <c r="D21" s="115">
        <v>1189</v>
      </c>
      <c r="E21" s="221">
        <v>35.9</v>
      </c>
      <c r="F21" s="115">
        <v>1039</v>
      </c>
      <c r="G21" s="221">
        <v>31.6</v>
      </c>
    </row>
    <row r="22" spans="1:7">
      <c r="A22" s="114" t="s">
        <v>63</v>
      </c>
      <c r="B22" s="116">
        <v>269</v>
      </c>
      <c r="C22" s="221">
        <v>40.299999999999997</v>
      </c>
      <c r="D22" s="116">
        <v>207</v>
      </c>
      <c r="E22" s="221">
        <v>30.8</v>
      </c>
      <c r="F22" s="116">
        <v>196</v>
      </c>
      <c r="G22" s="221">
        <v>29.1</v>
      </c>
    </row>
    <row r="23" spans="1:7">
      <c r="A23" s="274" t="s">
        <v>1329</v>
      </c>
      <c r="B23" s="274"/>
      <c r="C23" s="274"/>
      <c r="D23" s="274"/>
      <c r="E23" s="274"/>
      <c r="F23" s="274"/>
      <c r="G23" s="274"/>
    </row>
  </sheetData>
  <mergeCells count="7">
    <mergeCell ref="A23:G23"/>
    <mergeCell ref="A1:G1"/>
    <mergeCell ref="A2:G2"/>
    <mergeCell ref="A3:A4"/>
    <mergeCell ref="B3:C3"/>
    <mergeCell ref="D3:E3"/>
    <mergeCell ref="F3:G3"/>
  </mergeCells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K22" sqref="K22"/>
    </sheetView>
  </sheetViews>
  <sheetFormatPr defaultRowHeight="16.5"/>
  <cols>
    <col min="1" max="1" width="5.25" bestFit="1" customWidth="1"/>
    <col min="2" max="2" width="58.25" style="49" bestFit="1" customWidth="1"/>
    <col min="3" max="4" width="7.75" style="52" bestFit="1" customWidth="1"/>
    <col min="5" max="5" width="9.625" style="52" customWidth="1"/>
    <col min="6" max="6" width="7.75" style="51" bestFit="1" customWidth="1"/>
    <col min="7" max="7" width="7.75" style="1" bestFit="1" customWidth="1"/>
    <col min="8" max="8" width="9.625" style="50" customWidth="1"/>
    <col min="9" max="10" width="7.75" style="1" bestFit="1" customWidth="1"/>
    <col min="11" max="11" width="9.625" style="1" bestFit="1" customWidth="1"/>
    <col min="12" max="13" width="7.75" style="1" bestFit="1" customWidth="1"/>
  </cols>
  <sheetData>
    <row r="1" spans="1:14" ht="26.25">
      <c r="A1" s="269" t="s">
        <v>1346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7.25" customHeight="1">
      <c r="A2" s="273" t="s">
        <v>1331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16.5" customHeight="1">
      <c r="A3" s="278" t="s">
        <v>64</v>
      </c>
      <c r="B3" s="278" t="s">
        <v>1332</v>
      </c>
      <c r="C3" s="278">
        <v>2020</v>
      </c>
      <c r="D3" s="278"/>
      <c r="E3" s="278"/>
      <c r="F3" s="278">
        <v>2021</v>
      </c>
      <c r="G3" s="278"/>
      <c r="H3" s="278"/>
      <c r="I3" s="278">
        <v>2022</v>
      </c>
      <c r="J3" s="278"/>
      <c r="K3" s="278"/>
      <c r="L3" s="278">
        <v>2023</v>
      </c>
      <c r="M3" s="278"/>
      <c r="N3" s="278"/>
    </row>
    <row r="4" spans="1:14">
      <c r="A4" s="278"/>
      <c r="B4" s="278"/>
      <c r="C4" s="29" t="s">
        <v>80</v>
      </c>
      <c r="D4" s="29" t="s">
        <v>355</v>
      </c>
      <c r="E4" s="29" t="s">
        <v>1333</v>
      </c>
      <c r="F4" s="29" t="s">
        <v>80</v>
      </c>
      <c r="G4" s="29" t="s">
        <v>355</v>
      </c>
      <c r="H4" s="29" t="s">
        <v>1333</v>
      </c>
      <c r="I4" s="29" t="s">
        <v>80</v>
      </c>
      <c r="J4" s="29" t="s">
        <v>355</v>
      </c>
      <c r="K4" s="29" t="s">
        <v>1333</v>
      </c>
      <c r="L4" s="29" t="s">
        <v>80</v>
      </c>
      <c r="M4" s="29" t="s">
        <v>355</v>
      </c>
      <c r="N4" s="29" t="s">
        <v>1333</v>
      </c>
    </row>
    <row r="5" spans="1:14">
      <c r="A5" s="33"/>
      <c r="B5" s="33" t="s">
        <v>696</v>
      </c>
      <c r="C5" s="118">
        <v>85239</v>
      </c>
      <c r="D5" s="118">
        <v>4070</v>
      </c>
      <c r="E5" s="119">
        <v>4.7748096528584333E-2</v>
      </c>
      <c r="F5" s="118">
        <v>80298</v>
      </c>
      <c r="G5" s="118">
        <v>4164</v>
      </c>
      <c r="H5" s="119">
        <v>5.1856833295972501E-2</v>
      </c>
      <c r="I5" s="118">
        <v>75738</v>
      </c>
      <c r="J5" s="118">
        <v>3291</v>
      </c>
      <c r="K5" s="119">
        <f>J5/I5</f>
        <v>4.3452428107422961E-2</v>
      </c>
      <c r="L5" s="118">
        <v>91244</v>
      </c>
      <c r="M5" s="118">
        <v>4180</v>
      </c>
      <c r="N5" s="120">
        <v>4.5811231423436065E-2</v>
      </c>
    </row>
    <row r="6" spans="1:14">
      <c r="A6" s="272" t="s">
        <v>1334</v>
      </c>
      <c r="B6" s="33" t="s">
        <v>1335</v>
      </c>
      <c r="C6" s="121">
        <v>1</v>
      </c>
      <c r="D6" s="119" t="s">
        <v>189</v>
      </c>
      <c r="E6" s="119">
        <v>0</v>
      </c>
      <c r="F6" s="119" t="s">
        <v>189</v>
      </c>
      <c r="G6" s="119" t="s">
        <v>189</v>
      </c>
      <c r="H6" s="119" t="s">
        <v>189</v>
      </c>
      <c r="I6" s="119" t="s">
        <v>189</v>
      </c>
      <c r="J6" s="119" t="s">
        <v>189</v>
      </c>
      <c r="K6" s="119" t="s">
        <v>189</v>
      </c>
      <c r="L6" s="121">
        <v>1</v>
      </c>
      <c r="M6" s="119" t="s">
        <v>189</v>
      </c>
      <c r="N6" s="120">
        <v>0</v>
      </c>
    </row>
    <row r="7" spans="1:14">
      <c r="A7" s="272"/>
      <c r="B7" s="33" t="s">
        <v>963</v>
      </c>
      <c r="C7" s="119" t="s">
        <v>189</v>
      </c>
      <c r="D7" s="119" t="s">
        <v>189</v>
      </c>
      <c r="E7" s="119" t="s">
        <v>189</v>
      </c>
      <c r="F7" s="119" t="s">
        <v>189</v>
      </c>
      <c r="G7" s="119" t="s">
        <v>189</v>
      </c>
      <c r="H7" s="119" t="s">
        <v>189</v>
      </c>
      <c r="I7" s="119" t="s">
        <v>189</v>
      </c>
      <c r="J7" s="119" t="s">
        <v>189</v>
      </c>
      <c r="K7" s="119" t="s">
        <v>189</v>
      </c>
      <c r="L7" s="119" t="s">
        <v>189</v>
      </c>
      <c r="M7" s="119" t="s">
        <v>189</v>
      </c>
      <c r="N7" s="119" t="s">
        <v>189</v>
      </c>
    </row>
    <row r="8" spans="1:14">
      <c r="A8" s="272"/>
      <c r="B8" s="33" t="s">
        <v>962</v>
      </c>
      <c r="C8" s="119" t="s">
        <v>189</v>
      </c>
      <c r="D8" s="119" t="s">
        <v>189</v>
      </c>
      <c r="E8" s="119" t="s">
        <v>189</v>
      </c>
      <c r="F8" s="119" t="s">
        <v>189</v>
      </c>
      <c r="G8" s="119" t="s">
        <v>189</v>
      </c>
      <c r="H8" s="119" t="s">
        <v>189</v>
      </c>
      <c r="I8" s="119" t="s">
        <v>189</v>
      </c>
      <c r="J8" s="119" t="s">
        <v>189</v>
      </c>
      <c r="K8" s="119" t="s">
        <v>189</v>
      </c>
      <c r="L8" s="119" t="s">
        <v>189</v>
      </c>
      <c r="M8" s="119" t="s">
        <v>189</v>
      </c>
      <c r="N8" s="119" t="s">
        <v>189</v>
      </c>
    </row>
    <row r="9" spans="1:14">
      <c r="A9" s="272"/>
      <c r="B9" s="33" t="s">
        <v>961</v>
      </c>
      <c r="C9" s="119" t="s">
        <v>189</v>
      </c>
      <c r="D9" s="119" t="s">
        <v>189</v>
      </c>
      <c r="E9" s="119" t="s">
        <v>189</v>
      </c>
      <c r="F9" s="119" t="s">
        <v>189</v>
      </c>
      <c r="G9" s="119" t="s">
        <v>189</v>
      </c>
      <c r="H9" s="119" t="s">
        <v>189</v>
      </c>
      <c r="I9" s="119" t="s">
        <v>189</v>
      </c>
      <c r="J9" s="119" t="s">
        <v>189</v>
      </c>
      <c r="K9" s="119" t="s">
        <v>189</v>
      </c>
      <c r="L9" s="119" t="s">
        <v>189</v>
      </c>
      <c r="M9" s="119" t="s">
        <v>189</v>
      </c>
      <c r="N9" s="119" t="s">
        <v>189</v>
      </c>
    </row>
    <row r="10" spans="1:14">
      <c r="A10" s="272"/>
      <c r="B10" s="33" t="s">
        <v>960</v>
      </c>
      <c r="C10" s="119" t="s">
        <v>189</v>
      </c>
      <c r="D10" s="119" t="s">
        <v>189</v>
      </c>
      <c r="E10" s="119" t="s">
        <v>189</v>
      </c>
      <c r="F10" s="119" t="s">
        <v>189</v>
      </c>
      <c r="G10" s="119" t="s">
        <v>189</v>
      </c>
      <c r="H10" s="119" t="s">
        <v>189</v>
      </c>
      <c r="I10" s="119" t="s">
        <v>189</v>
      </c>
      <c r="J10" s="119" t="s">
        <v>189</v>
      </c>
      <c r="K10" s="119" t="s">
        <v>189</v>
      </c>
      <c r="L10" s="119" t="s">
        <v>189</v>
      </c>
      <c r="M10" s="119" t="s">
        <v>189</v>
      </c>
      <c r="N10" s="119" t="s">
        <v>189</v>
      </c>
    </row>
    <row r="11" spans="1:14">
      <c r="A11" s="272"/>
      <c r="B11" s="33" t="s">
        <v>1336</v>
      </c>
      <c r="C11" s="119" t="s">
        <v>189</v>
      </c>
      <c r="D11" s="119" t="s">
        <v>189</v>
      </c>
      <c r="E11" s="119" t="s">
        <v>189</v>
      </c>
      <c r="F11" s="119" t="s">
        <v>189</v>
      </c>
      <c r="G11" s="119" t="s">
        <v>189</v>
      </c>
      <c r="H11" s="119" t="s">
        <v>189</v>
      </c>
      <c r="I11" s="119" t="s">
        <v>189</v>
      </c>
      <c r="J11" s="119" t="s">
        <v>189</v>
      </c>
      <c r="K11" s="119" t="s">
        <v>189</v>
      </c>
      <c r="L11" s="119" t="s">
        <v>189</v>
      </c>
      <c r="M11" s="119" t="s">
        <v>189</v>
      </c>
      <c r="N11" s="119" t="s">
        <v>189</v>
      </c>
    </row>
    <row r="12" spans="1:14">
      <c r="A12" s="272"/>
      <c r="B12" s="33" t="s">
        <v>959</v>
      </c>
      <c r="C12" s="119" t="s">
        <v>189</v>
      </c>
      <c r="D12" s="119" t="s">
        <v>189</v>
      </c>
      <c r="E12" s="119" t="s">
        <v>189</v>
      </c>
      <c r="F12" s="119" t="s">
        <v>189</v>
      </c>
      <c r="G12" s="119" t="s">
        <v>189</v>
      </c>
      <c r="H12" s="119" t="s">
        <v>189</v>
      </c>
      <c r="I12" s="119" t="s">
        <v>189</v>
      </c>
      <c r="J12" s="119" t="s">
        <v>189</v>
      </c>
      <c r="K12" s="119" t="s">
        <v>189</v>
      </c>
      <c r="L12" s="119" t="s">
        <v>189</v>
      </c>
      <c r="M12" s="119" t="s">
        <v>189</v>
      </c>
      <c r="N12" s="119" t="s">
        <v>189</v>
      </c>
    </row>
    <row r="13" spans="1:14">
      <c r="A13" s="272"/>
      <c r="B13" s="33" t="s">
        <v>958</v>
      </c>
      <c r="C13" s="119" t="s">
        <v>189</v>
      </c>
      <c r="D13" s="119" t="s">
        <v>189</v>
      </c>
      <c r="E13" s="119" t="s">
        <v>189</v>
      </c>
      <c r="F13" s="119" t="s">
        <v>189</v>
      </c>
      <c r="G13" s="119" t="s">
        <v>189</v>
      </c>
      <c r="H13" s="119" t="s">
        <v>189</v>
      </c>
      <c r="I13" s="119" t="s">
        <v>189</v>
      </c>
      <c r="J13" s="119" t="s">
        <v>189</v>
      </c>
      <c r="K13" s="119" t="s">
        <v>189</v>
      </c>
      <c r="L13" s="119" t="s">
        <v>189</v>
      </c>
      <c r="M13" s="119" t="s">
        <v>189</v>
      </c>
      <c r="N13" s="119" t="s">
        <v>189</v>
      </c>
    </row>
    <row r="14" spans="1:14">
      <c r="A14" s="272"/>
      <c r="B14" s="33" t="s">
        <v>957</v>
      </c>
      <c r="C14" s="119" t="s">
        <v>189</v>
      </c>
      <c r="D14" s="119" t="s">
        <v>189</v>
      </c>
      <c r="E14" s="119" t="s">
        <v>189</v>
      </c>
      <c r="F14" s="119" t="s">
        <v>189</v>
      </c>
      <c r="G14" s="119" t="s">
        <v>189</v>
      </c>
      <c r="H14" s="119" t="s">
        <v>189</v>
      </c>
      <c r="I14" s="119" t="s">
        <v>189</v>
      </c>
      <c r="J14" s="119" t="s">
        <v>189</v>
      </c>
      <c r="K14" s="119" t="s">
        <v>189</v>
      </c>
      <c r="L14" s="119" t="s">
        <v>189</v>
      </c>
      <c r="M14" s="119" t="s">
        <v>189</v>
      </c>
      <c r="N14" s="119" t="s">
        <v>189</v>
      </c>
    </row>
    <row r="15" spans="1:14">
      <c r="A15" s="272"/>
      <c r="B15" s="33" t="s">
        <v>956</v>
      </c>
      <c r="C15" s="119" t="s">
        <v>189</v>
      </c>
      <c r="D15" s="119" t="s">
        <v>189</v>
      </c>
      <c r="E15" s="119" t="s">
        <v>189</v>
      </c>
      <c r="F15" s="119" t="s">
        <v>189</v>
      </c>
      <c r="G15" s="119" t="s">
        <v>189</v>
      </c>
      <c r="H15" s="119" t="s">
        <v>189</v>
      </c>
      <c r="I15" s="119" t="s">
        <v>189</v>
      </c>
      <c r="J15" s="119" t="s">
        <v>189</v>
      </c>
      <c r="K15" s="119" t="s">
        <v>189</v>
      </c>
      <c r="L15" s="119" t="s">
        <v>189</v>
      </c>
      <c r="M15" s="119" t="s">
        <v>189</v>
      </c>
      <c r="N15" s="119" t="s">
        <v>189</v>
      </c>
    </row>
    <row r="16" spans="1:14">
      <c r="A16" s="272"/>
      <c r="B16" s="33" t="s">
        <v>955</v>
      </c>
      <c r="C16" s="122">
        <v>1</v>
      </c>
      <c r="D16" s="119" t="s">
        <v>189</v>
      </c>
      <c r="E16" s="119">
        <v>0</v>
      </c>
      <c r="F16" s="119" t="s">
        <v>189</v>
      </c>
      <c r="G16" s="119" t="s">
        <v>189</v>
      </c>
      <c r="H16" s="119" t="s">
        <v>189</v>
      </c>
      <c r="I16" s="119" t="s">
        <v>189</v>
      </c>
      <c r="J16" s="119" t="s">
        <v>189</v>
      </c>
      <c r="K16" s="119" t="s">
        <v>189</v>
      </c>
      <c r="L16" s="122">
        <v>1</v>
      </c>
      <c r="M16" s="119" t="s">
        <v>189</v>
      </c>
      <c r="N16" s="120">
        <v>0</v>
      </c>
    </row>
    <row r="17" spans="1:14">
      <c r="A17" s="272"/>
      <c r="B17" s="33" t="s">
        <v>954</v>
      </c>
      <c r="C17" s="119" t="s">
        <v>189</v>
      </c>
      <c r="D17" s="119" t="s">
        <v>189</v>
      </c>
      <c r="E17" s="119" t="s">
        <v>189</v>
      </c>
      <c r="F17" s="119" t="s">
        <v>189</v>
      </c>
      <c r="G17" s="119" t="s">
        <v>189</v>
      </c>
      <c r="H17" s="119" t="s">
        <v>189</v>
      </c>
      <c r="I17" s="119" t="s">
        <v>189</v>
      </c>
      <c r="J17" s="119" t="s">
        <v>189</v>
      </c>
      <c r="K17" s="119" t="s">
        <v>189</v>
      </c>
      <c r="L17" s="119" t="s">
        <v>189</v>
      </c>
      <c r="M17" s="119" t="s">
        <v>189</v>
      </c>
      <c r="N17" s="119" t="s">
        <v>189</v>
      </c>
    </row>
    <row r="18" spans="1:14">
      <c r="A18" s="272"/>
      <c r="B18" s="33" t="s">
        <v>1337</v>
      </c>
      <c r="C18" s="119" t="s">
        <v>189</v>
      </c>
      <c r="D18" s="119" t="s">
        <v>189</v>
      </c>
      <c r="E18" s="119" t="s">
        <v>189</v>
      </c>
      <c r="F18" s="119" t="s">
        <v>189</v>
      </c>
      <c r="G18" s="119" t="s">
        <v>189</v>
      </c>
      <c r="H18" s="119" t="s">
        <v>189</v>
      </c>
      <c r="I18" s="119" t="s">
        <v>189</v>
      </c>
      <c r="J18" s="119" t="s">
        <v>189</v>
      </c>
      <c r="K18" s="119" t="s">
        <v>189</v>
      </c>
      <c r="L18" s="119" t="s">
        <v>189</v>
      </c>
      <c r="M18" s="119" t="s">
        <v>189</v>
      </c>
      <c r="N18" s="119" t="s">
        <v>189</v>
      </c>
    </row>
    <row r="19" spans="1:14">
      <c r="A19" s="272"/>
      <c r="B19" s="33" t="s">
        <v>1338</v>
      </c>
      <c r="C19" s="119" t="s">
        <v>189</v>
      </c>
      <c r="D19" s="119" t="s">
        <v>189</v>
      </c>
      <c r="E19" s="119" t="s">
        <v>189</v>
      </c>
      <c r="F19" s="119" t="s">
        <v>189</v>
      </c>
      <c r="G19" s="119" t="s">
        <v>189</v>
      </c>
      <c r="H19" s="119" t="s">
        <v>189</v>
      </c>
      <c r="I19" s="119" t="s">
        <v>189</v>
      </c>
      <c r="J19" s="119" t="s">
        <v>189</v>
      </c>
      <c r="K19" s="119" t="s">
        <v>189</v>
      </c>
      <c r="L19" s="119" t="s">
        <v>189</v>
      </c>
      <c r="M19" s="119" t="s">
        <v>189</v>
      </c>
      <c r="N19" s="119" t="s">
        <v>189</v>
      </c>
    </row>
    <row r="20" spans="1:14">
      <c r="A20" s="272"/>
      <c r="B20" s="33" t="s">
        <v>1339</v>
      </c>
      <c r="C20" s="119" t="s">
        <v>189</v>
      </c>
      <c r="D20" s="119" t="s">
        <v>189</v>
      </c>
      <c r="E20" s="119" t="s">
        <v>189</v>
      </c>
      <c r="F20" s="119" t="s">
        <v>189</v>
      </c>
      <c r="G20" s="119" t="s">
        <v>189</v>
      </c>
      <c r="H20" s="119" t="s">
        <v>189</v>
      </c>
      <c r="I20" s="119" t="s">
        <v>189</v>
      </c>
      <c r="J20" s="119" t="s">
        <v>189</v>
      </c>
      <c r="K20" s="119" t="s">
        <v>189</v>
      </c>
      <c r="L20" s="119" t="s">
        <v>189</v>
      </c>
      <c r="M20" s="119" t="s">
        <v>189</v>
      </c>
      <c r="N20" s="119" t="s">
        <v>189</v>
      </c>
    </row>
    <row r="21" spans="1:14">
      <c r="A21" s="272"/>
      <c r="B21" s="33" t="s">
        <v>953</v>
      </c>
      <c r="C21" s="119" t="s">
        <v>189</v>
      </c>
      <c r="D21" s="119" t="s">
        <v>189</v>
      </c>
      <c r="E21" s="119" t="s">
        <v>189</v>
      </c>
      <c r="F21" s="119" t="s">
        <v>189</v>
      </c>
      <c r="G21" s="119" t="s">
        <v>189</v>
      </c>
      <c r="H21" s="119" t="s">
        <v>189</v>
      </c>
      <c r="I21" s="119" t="s">
        <v>189</v>
      </c>
      <c r="J21" s="119" t="s">
        <v>189</v>
      </c>
      <c r="K21" s="119" t="s">
        <v>189</v>
      </c>
      <c r="L21" s="119" t="s">
        <v>189</v>
      </c>
      <c r="M21" s="119" t="s">
        <v>189</v>
      </c>
      <c r="N21" s="119" t="s">
        <v>189</v>
      </c>
    </row>
    <row r="22" spans="1:14">
      <c r="A22" s="272"/>
      <c r="B22" s="33" t="s">
        <v>952</v>
      </c>
      <c r="C22" s="119" t="s">
        <v>189</v>
      </c>
      <c r="D22" s="119" t="s">
        <v>189</v>
      </c>
      <c r="E22" s="119" t="s">
        <v>189</v>
      </c>
      <c r="F22" s="119" t="s">
        <v>189</v>
      </c>
      <c r="G22" s="119" t="s">
        <v>189</v>
      </c>
      <c r="H22" s="119" t="s">
        <v>189</v>
      </c>
      <c r="I22" s="119" t="s">
        <v>189</v>
      </c>
      <c r="J22" s="119" t="s">
        <v>189</v>
      </c>
      <c r="K22" s="119" t="s">
        <v>189</v>
      </c>
      <c r="L22" s="119" t="s">
        <v>189</v>
      </c>
      <c r="M22" s="119" t="s">
        <v>189</v>
      </c>
      <c r="N22" s="119" t="s">
        <v>189</v>
      </c>
    </row>
    <row r="23" spans="1:14">
      <c r="A23" s="272" t="s">
        <v>951</v>
      </c>
      <c r="B23" s="33" t="s">
        <v>1335</v>
      </c>
      <c r="C23" s="118">
        <v>66835</v>
      </c>
      <c r="D23" s="118">
        <v>2246</v>
      </c>
      <c r="E23" s="119">
        <v>3.3605147003815367E-2</v>
      </c>
      <c r="F23" s="118">
        <v>62276</v>
      </c>
      <c r="G23" s="118">
        <v>2239</v>
      </c>
      <c r="H23" s="119">
        <v>3.5952855032436254E-2</v>
      </c>
      <c r="I23" s="118">
        <v>59064</v>
      </c>
      <c r="J23" s="118">
        <v>1562</v>
      </c>
      <c r="K23" s="118">
        <v>62.269999999999982</v>
      </c>
      <c r="L23" s="118">
        <v>75687</v>
      </c>
      <c r="M23" s="118">
        <v>2562</v>
      </c>
      <c r="N23" s="120">
        <v>3.3849934599072498E-2</v>
      </c>
    </row>
    <row r="24" spans="1:14">
      <c r="A24" s="272"/>
      <c r="B24" s="33" t="s">
        <v>950</v>
      </c>
      <c r="C24" s="118">
        <v>31430</v>
      </c>
      <c r="D24" s="118">
        <v>1253</v>
      </c>
      <c r="E24" s="119">
        <v>3.9866369710467704E-2</v>
      </c>
      <c r="F24" s="118">
        <v>20929</v>
      </c>
      <c r="G24" s="121">
        <v>1079</v>
      </c>
      <c r="H24" s="119">
        <v>5.1555258254097187E-2</v>
      </c>
      <c r="I24" s="118">
        <v>18547</v>
      </c>
      <c r="J24" s="121">
        <v>705</v>
      </c>
      <c r="K24" s="121">
        <v>38.619999999999997</v>
      </c>
      <c r="L24" s="118">
        <v>26532</v>
      </c>
      <c r="M24" s="121">
        <v>1448</v>
      </c>
      <c r="N24" s="120">
        <v>5.4575606814412786E-2</v>
      </c>
    </row>
    <row r="25" spans="1:14">
      <c r="A25" s="272"/>
      <c r="B25" s="33" t="s">
        <v>949</v>
      </c>
      <c r="C25" s="122">
        <v>6</v>
      </c>
      <c r="D25" s="122">
        <v>1</v>
      </c>
      <c r="E25" s="119">
        <v>0.16666666666666666</v>
      </c>
      <c r="F25" s="119" t="s">
        <v>189</v>
      </c>
      <c r="G25" s="119" t="s">
        <v>189</v>
      </c>
      <c r="H25" s="119" t="s">
        <v>189</v>
      </c>
      <c r="I25" s="119" t="s">
        <v>189</v>
      </c>
      <c r="J25" s="119" t="s">
        <v>189</v>
      </c>
      <c r="K25" s="119" t="s">
        <v>189</v>
      </c>
      <c r="L25" s="122">
        <v>8</v>
      </c>
      <c r="M25" s="119" t="s">
        <v>189</v>
      </c>
      <c r="N25" s="120">
        <v>0</v>
      </c>
    </row>
    <row r="26" spans="1:14">
      <c r="A26" s="272"/>
      <c r="B26" s="33" t="s">
        <v>948</v>
      </c>
      <c r="C26" s="119" t="s">
        <v>189</v>
      </c>
      <c r="D26" s="119" t="s">
        <v>189</v>
      </c>
      <c r="E26" s="119" t="s">
        <v>189</v>
      </c>
      <c r="F26" s="119" t="s">
        <v>189</v>
      </c>
      <c r="G26" s="119" t="s">
        <v>189</v>
      </c>
      <c r="H26" s="119" t="s">
        <v>189</v>
      </c>
      <c r="I26" s="119" t="s">
        <v>189</v>
      </c>
      <c r="J26" s="119" t="s">
        <v>189</v>
      </c>
      <c r="K26" s="119" t="s">
        <v>189</v>
      </c>
      <c r="L26" s="119" t="s">
        <v>189</v>
      </c>
      <c r="M26" s="119" t="s">
        <v>189</v>
      </c>
      <c r="N26" s="119" t="s">
        <v>189</v>
      </c>
    </row>
    <row r="27" spans="1:14">
      <c r="A27" s="272"/>
      <c r="B27" s="33" t="s">
        <v>947</v>
      </c>
      <c r="C27" s="122">
        <v>39</v>
      </c>
      <c r="D27" s="119" t="s">
        <v>189</v>
      </c>
      <c r="E27" s="119">
        <v>0</v>
      </c>
      <c r="F27" s="122">
        <v>61</v>
      </c>
      <c r="G27" s="121">
        <v>4</v>
      </c>
      <c r="H27" s="119">
        <v>6.5573770491803282E-2</v>
      </c>
      <c r="I27" s="122">
        <v>38</v>
      </c>
      <c r="J27" s="121">
        <v>1</v>
      </c>
      <c r="K27" s="121">
        <v>0.05</v>
      </c>
      <c r="L27" s="122">
        <v>21</v>
      </c>
      <c r="M27" s="121">
        <v>2</v>
      </c>
      <c r="N27" s="120">
        <v>9.5238095238095233E-2</v>
      </c>
    </row>
    <row r="28" spans="1:14">
      <c r="A28" s="272"/>
      <c r="B28" s="33" t="s">
        <v>946</v>
      </c>
      <c r="C28" s="122">
        <v>58</v>
      </c>
      <c r="D28" s="122">
        <v>5</v>
      </c>
      <c r="E28" s="119">
        <v>8.6206896551724144E-2</v>
      </c>
      <c r="F28" s="122">
        <v>29</v>
      </c>
      <c r="G28" s="121">
        <v>1</v>
      </c>
      <c r="H28" s="119">
        <v>3.4482758620689655E-2</v>
      </c>
      <c r="I28" s="122">
        <v>31</v>
      </c>
      <c r="J28" s="121">
        <v>3</v>
      </c>
      <c r="K28" s="121">
        <v>0.16</v>
      </c>
      <c r="L28" s="122">
        <v>27</v>
      </c>
      <c r="M28" s="121">
        <v>3</v>
      </c>
      <c r="N28" s="120">
        <v>0.1111111111111111</v>
      </c>
    </row>
    <row r="29" spans="1:14">
      <c r="A29" s="272"/>
      <c r="B29" s="33" t="s">
        <v>945</v>
      </c>
      <c r="C29" s="122">
        <v>29</v>
      </c>
      <c r="D29" s="122">
        <v>2</v>
      </c>
      <c r="E29" s="119">
        <v>6.8965517241379309E-2</v>
      </c>
      <c r="F29" s="122">
        <v>18</v>
      </c>
      <c r="G29" s="121">
        <v>3</v>
      </c>
      <c r="H29" s="119">
        <v>0.16666666666666666</v>
      </c>
      <c r="I29" s="122">
        <v>31</v>
      </c>
      <c r="J29" s="121">
        <v>2</v>
      </c>
      <c r="K29" s="121">
        <v>0.11</v>
      </c>
      <c r="L29" s="122">
        <v>37</v>
      </c>
      <c r="M29" s="121">
        <v>2</v>
      </c>
      <c r="N29" s="120">
        <v>5.4054054054054057E-2</v>
      </c>
    </row>
    <row r="30" spans="1:14">
      <c r="A30" s="272"/>
      <c r="B30" s="33" t="s">
        <v>944</v>
      </c>
      <c r="C30" s="122">
        <v>270</v>
      </c>
      <c r="D30" s="122">
        <v>12</v>
      </c>
      <c r="E30" s="119">
        <v>4.4444444444444446E-2</v>
      </c>
      <c r="F30" s="122">
        <v>165</v>
      </c>
      <c r="G30" s="121">
        <v>14</v>
      </c>
      <c r="H30" s="119">
        <v>8.4848484848484854E-2</v>
      </c>
      <c r="I30" s="122">
        <v>211</v>
      </c>
      <c r="J30" s="121">
        <v>12</v>
      </c>
      <c r="K30" s="121">
        <v>0.66</v>
      </c>
      <c r="L30" s="122">
        <v>218</v>
      </c>
      <c r="M30" s="121">
        <v>10</v>
      </c>
      <c r="N30" s="120">
        <v>4.5871559633027525E-2</v>
      </c>
    </row>
    <row r="31" spans="1:14">
      <c r="A31" s="272"/>
      <c r="B31" s="33" t="s">
        <v>943</v>
      </c>
      <c r="C31" s="118">
        <v>3989</v>
      </c>
      <c r="D31" s="122">
        <v>66</v>
      </c>
      <c r="E31" s="119">
        <v>1.6545500125344698E-2</v>
      </c>
      <c r="F31" s="118">
        <v>6583</v>
      </c>
      <c r="G31" s="121">
        <v>125</v>
      </c>
      <c r="H31" s="119">
        <v>1.8988303205225581E-2</v>
      </c>
      <c r="I31" s="118">
        <v>1890</v>
      </c>
      <c r="J31" s="121">
        <v>40</v>
      </c>
      <c r="K31" s="121">
        <v>2.19</v>
      </c>
      <c r="L31" s="118">
        <v>1304</v>
      </c>
      <c r="M31" s="121">
        <v>51</v>
      </c>
      <c r="N31" s="120">
        <v>3.9110429447852764E-2</v>
      </c>
    </row>
    <row r="32" spans="1:14">
      <c r="A32" s="272"/>
      <c r="B32" s="33" t="s">
        <v>942</v>
      </c>
      <c r="C32" s="122">
        <v>123</v>
      </c>
      <c r="D32" s="122">
        <v>21</v>
      </c>
      <c r="E32" s="119">
        <v>0.17073170731707318</v>
      </c>
      <c r="F32" s="122">
        <v>21</v>
      </c>
      <c r="G32" s="119" t="s">
        <v>189</v>
      </c>
      <c r="H32" s="119">
        <v>0</v>
      </c>
      <c r="I32" s="122">
        <v>31</v>
      </c>
      <c r="J32" s="121">
        <v>1</v>
      </c>
      <c r="K32" s="121">
        <v>0.05</v>
      </c>
      <c r="L32" s="122">
        <v>279</v>
      </c>
      <c r="M32" s="121">
        <v>2</v>
      </c>
      <c r="N32" s="120">
        <v>7.1684587813620072E-3</v>
      </c>
    </row>
    <row r="33" spans="1:14">
      <c r="A33" s="272"/>
      <c r="B33" s="33" t="s">
        <v>941</v>
      </c>
      <c r="C33" s="118">
        <v>9922</v>
      </c>
      <c r="D33" s="122">
        <v>404</v>
      </c>
      <c r="E33" s="119">
        <v>4.0717597258617212E-2</v>
      </c>
      <c r="F33" s="118">
        <v>9708</v>
      </c>
      <c r="G33" s="121">
        <v>525</v>
      </c>
      <c r="H33" s="119">
        <v>5.4079110012360938E-2</v>
      </c>
      <c r="I33" s="118">
        <v>6358</v>
      </c>
      <c r="J33" s="121">
        <v>318</v>
      </c>
      <c r="K33" s="121">
        <v>17.420000000000002</v>
      </c>
      <c r="L33" s="118">
        <v>7712</v>
      </c>
      <c r="M33" s="121">
        <v>341</v>
      </c>
      <c r="N33" s="120">
        <v>4.4216804979253115E-2</v>
      </c>
    </row>
    <row r="34" spans="1:14">
      <c r="A34" s="272"/>
      <c r="B34" s="33" t="s">
        <v>1340</v>
      </c>
      <c r="C34" s="122">
        <v>2</v>
      </c>
      <c r="D34" s="119" t="s">
        <v>189</v>
      </c>
      <c r="E34" s="119">
        <v>0</v>
      </c>
      <c r="F34" s="119" t="s">
        <v>189</v>
      </c>
      <c r="G34" s="119" t="s">
        <v>189</v>
      </c>
      <c r="H34" s="119" t="s">
        <v>189</v>
      </c>
      <c r="I34" s="119" t="s">
        <v>189</v>
      </c>
      <c r="J34" s="119" t="s">
        <v>189</v>
      </c>
      <c r="K34" s="119" t="s">
        <v>189</v>
      </c>
      <c r="L34" s="119" t="s">
        <v>189</v>
      </c>
      <c r="M34" s="119" t="s">
        <v>189</v>
      </c>
      <c r="N34" s="119" t="s">
        <v>189</v>
      </c>
    </row>
    <row r="35" spans="1:14">
      <c r="A35" s="272"/>
      <c r="B35" s="33" t="s">
        <v>940</v>
      </c>
      <c r="C35" s="119" t="s">
        <v>189</v>
      </c>
      <c r="D35" s="119" t="s">
        <v>189</v>
      </c>
      <c r="E35" s="119" t="s">
        <v>189</v>
      </c>
      <c r="F35" s="119" t="s">
        <v>189</v>
      </c>
      <c r="G35" s="119" t="s">
        <v>189</v>
      </c>
      <c r="H35" s="119" t="s">
        <v>189</v>
      </c>
      <c r="I35" s="119" t="s">
        <v>189</v>
      </c>
      <c r="J35" s="119" t="s">
        <v>189</v>
      </c>
      <c r="K35" s="119" t="s">
        <v>189</v>
      </c>
      <c r="L35" s="119" t="s">
        <v>189</v>
      </c>
      <c r="M35" s="119" t="s">
        <v>189</v>
      </c>
      <c r="N35" s="119" t="s">
        <v>189</v>
      </c>
    </row>
    <row r="36" spans="1:14">
      <c r="A36" s="272"/>
      <c r="B36" s="33" t="s">
        <v>939</v>
      </c>
      <c r="C36" s="122">
        <v>5</v>
      </c>
      <c r="D36" s="119" t="s">
        <v>189</v>
      </c>
      <c r="E36" s="119">
        <v>0</v>
      </c>
      <c r="F36" s="122">
        <v>2</v>
      </c>
      <c r="G36" s="119" t="s">
        <v>189</v>
      </c>
      <c r="H36" s="119">
        <v>0</v>
      </c>
      <c r="I36" s="122">
        <v>3</v>
      </c>
      <c r="J36" s="119" t="s">
        <v>189</v>
      </c>
      <c r="K36" s="119" t="s">
        <v>189</v>
      </c>
      <c r="L36" s="122">
        <v>10</v>
      </c>
      <c r="M36" s="119" t="s">
        <v>189</v>
      </c>
      <c r="N36" s="120">
        <v>0</v>
      </c>
    </row>
    <row r="37" spans="1:14">
      <c r="A37" s="272"/>
      <c r="B37" s="33" t="s">
        <v>938</v>
      </c>
      <c r="C37" s="122">
        <v>1</v>
      </c>
      <c r="D37" s="122">
        <v>1</v>
      </c>
      <c r="E37" s="119">
        <v>1</v>
      </c>
      <c r="F37" s="122">
        <v>1</v>
      </c>
      <c r="G37" s="119" t="s">
        <v>189</v>
      </c>
      <c r="H37" s="119">
        <v>0</v>
      </c>
      <c r="I37" s="122">
        <v>1</v>
      </c>
      <c r="J37" s="119" t="s">
        <v>189</v>
      </c>
      <c r="K37" s="119" t="s">
        <v>189</v>
      </c>
      <c r="L37" s="122">
        <v>1</v>
      </c>
      <c r="M37" s="119" t="s">
        <v>189</v>
      </c>
      <c r="N37" s="120">
        <v>0</v>
      </c>
    </row>
    <row r="38" spans="1:14">
      <c r="A38" s="272"/>
      <c r="B38" s="33" t="s">
        <v>937</v>
      </c>
      <c r="C38" s="122">
        <v>345</v>
      </c>
      <c r="D38" s="122">
        <v>11</v>
      </c>
      <c r="E38" s="119">
        <v>3.1884057971014491E-2</v>
      </c>
      <c r="F38" s="122">
        <v>269</v>
      </c>
      <c r="G38" s="121">
        <v>8</v>
      </c>
      <c r="H38" s="119">
        <v>2.9739776951672861E-2</v>
      </c>
      <c r="I38" s="122">
        <v>339</v>
      </c>
      <c r="J38" s="121">
        <v>10</v>
      </c>
      <c r="K38" s="121">
        <v>0.55000000000000004</v>
      </c>
      <c r="L38" s="122">
        <v>422</v>
      </c>
      <c r="M38" s="121">
        <v>7</v>
      </c>
      <c r="N38" s="120">
        <v>1.6587677725118485E-2</v>
      </c>
    </row>
    <row r="39" spans="1:14">
      <c r="A39" s="272"/>
      <c r="B39" s="33" t="s">
        <v>936</v>
      </c>
      <c r="C39" s="122">
        <v>3</v>
      </c>
      <c r="D39" s="122">
        <v>1</v>
      </c>
      <c r="E39" s="119">
        <v>0.33333333333333331</v>
      </c>
      <c r="F39" s="122">
        <v>5</v>
      </c>
      <c r="G39" s="119" t="s">
        <v>189</v>
      </c>
      <c r="H39" s="119">
        <v>0</v>
      </c>
      <c r="I39" s="122">
        <v>2</v>
      </c>
      <c r="J39" s="119" t="s">
        <v>189</v>
      </c>
      <c r="K39" s="119" t="s">
        <v>189</v>
      </c>
      <c r="L39" s="122">
        <v>2</v>
      </c>
      <c r="M39" s="119" t="s">
        <v>189</v>
      </c>
      <c r="N39" s="120">
        <v>0</v>
      </c>
    </row>
    <row r="40" spans="1:14">
      <c r="A40" s="272"/>
      <c r="B40" s="33" t="s">
        <v>935</v>
      </c>
      <c r="C40" s="118">
        <v>2300</v>
      </c>
      <c r="D40" s="122">
        <v>100</v>
      </c>
      <c r="E40" s="119">
        <v>4.3478260869565216E-2</v>
      </c>
      <c r="F40" s="122">
        <v>678</v>
      </c>
      <c r="G40" s="121">
        <v>45</v>
      </c>
      <c r="H40" s="119">
        <v>6.637168141592921E-2</v>
      </c>
      <c r="I40" s="122">
        <v>505</v>
      </c>
      <c r="J40" s="121">
        <v>19</v>
      </c>
      <c r="K40" s="121">
        <v>1.04</v>
      </c>
      <c r="L40" s="122">
        <v>795</v>
      </c>
      <c r="M40" s="121">
        <v>32</v>
      </c>
      <c r="N40" s="120">
        <v>4.0251572327044023E-2</v>
      </c>
    </row>
    <row r="41" spans="1:14">
      <c r="A41" s="272"/>
      <c r="B41" s="33" t="s">
        <v>934</v>
      </c>
      <c r="C41" s="122">
        <v>9</v>
      </c>
      <c r="D41" s="119" t="s">
        <v>189</v>
      </c>
      <c r="E41" s="119">
        <v>0</v>
      </c>
      <c r="F41" s="122">
        <v>2</v>
      </c>
      <c r="G41" s="119" t="s">
        <v>189</v>
      </c>
      <c r="H41" s="119">
        <v>0</v>
      </c>
      <c r="I41" s="122">
        <v>1</v>
      </c>
      <c r="J41" s="119" t="s">
        <v>189</v>
      </c>
      <c r="K41" s="121" t="s">
        <v>93</v>
      </c>
      <c r="L41" s="122">
        <v>2</v>
      </c>
      <c r="M41" s="119" t="s">
        <v>189</v>
      </c>
      <c r="N41" s="120">
        <v>0</v>
      </c>
    </row>
    <row r="42" spans="1:14">
      <c r="A42" s="272"/>
      <c r="B42" s="33" t="s">
        <v>1341</v>
      </c>
      <c r="C42" s="118">
        <v>18113</v>
      </c>
      <c r="D42" s="122">
        <v>363</v>
      </c>
      <c r="E42" s="119">
        <v>2.0040854634792691E-2</v>
      </c>
      <c r="F42" s="118">
        <v>23311</v>
      </c>
      <c r="G42" s="121">
        <v>406</v>
      </c>
      <c r="H42" s="119">
        <v>1.7416670241516882E-2</v>
      </c>
      <c r="I42" s="118">
        <v>30548</v>
      </c>
      <c r="J42" s="121">
        <v>425</v>
      </c>
      <c r="K42" s="121" t="s">
        <v>93</v>
      </c>
      <c r="L42" s="118">
        <v>37754</v>
      </c>
      <c r="M42" s="121">
        <v>628</v>
      </c>
      <c r="N42" s="120">
        <v>1.6633999046458653E-2</v>
      </c>
    </row>
    <row r="43" spans="1:14">
      <c r="A43" s="272"/>
      <c r="B43" s="33" t="s">
        <v>933</v>
      </c>
      <c r="C43" s="122">
        <v>191</v>
      </c>
      <c r="D43" s="122">
        <v>6</v>
      </c>
      <c r="E43" s="119">
        <v>3.1413612565445025E-2</v>
      </c>
      <c r="F43" s="122">
        <v>494</v>
      </c>
      <c r="G43" s="121">
        <v>29</v>
      </c>
      <c r="H43" s="119">
        <v>5.8704453441295545E-2</v>
      </c>
      <c r="I43" s="122">
        <v>528</v>
      </c>
      <c r="J43" s="121">
        <v>26</v>
      </c>
      <c r="K43" s="121">
        <v>1.42</v>
      </c>
      <c r="L43" s="122">
        <v>563</v>
      </c>
      <c r="M43" s="121">
        <v>36</v>
      </c>
      <c r="N43" s="120">
        <v>6.3943161634103018E-2</v>
      </c>
    </row>
    <row r="44" spans="1:14">
      <c r="A44" s="272" t="s">
        <v>932</v>
      </c>
      <c r="B44" s="33" t="s">
        <v>1335</v>
      </c>
      <c r="C44" s="122">
        <v>18403</v>
      </c>
      <c r="D44" s="122">
        <v>1824</v>
      </c>
      <c r="E44" s="119">
        <v>9.911427484649242E-2</v>
      </c>
      <c r="F44" s="122">
        <v>18022</v>
      </c>
      <c r="G44" s="122">
        <v>1925</v>
      </c>
      <c r="H44" s="119">
        <v>0.1068138941293974</v>
      </c>
      <c r="I44" s="122">
        <v>16674</v>
      </c>
      <c r="J44" s="122">
        <v>1729</v>
      </c>
      <c r="K44" s="122">
        <v>94.719999999999985</v>
      </c>
      <c r="L44" s="122">
        <v>15556</v>
      </c>
      <c r="M44" s="122">
        <v>1618</v>
      </c>
      <c r="N44" s="120">
        <v>0.10401131396245822</v>
      </c>
    </row>
    <row r="45" spans="1:14">
      <c r="A45" s="272"/>
      <c r="B45" s="33" t="s">
        <v>931</v>
      </c>
      <c r="C45" s="122">
        <v>30</v>
      </c>
      <c r="D45" s="122">
        <v>2</v>
      </c>
      <c r="E45" s="119">
        <v>6.6666666666666666E-2</v>
      </c>
      <c r="F45" s="122">
        <v>21</v>
      </c>
      <c r="G45" s="119" t="s">
        <v>189</v>
      </c>
      <c r="H45" s="119">
        <v>0</v>
      </c>
      <c r="I45" s="122">
        <v>23</v>
      </c>
      <c r="J45" s="121">
        <v>4</v>
      </c>
      <c r="K45" s="121">
        <v>0.22</v>
      </c>
      <c r="L45" s="122">
        <v>27</v>
      </c>
      <c r="M45" s="119" t="s">
        <v>189</v>
      </c>
      <c r="N45" s="120">
        <v>0</v>
      </c>
    </row>
    <row r="46" spans="1:14">
      <c r="A46" s="272"/>
      <c r="B46" s="33" t="s">
        <v>1342</v>
      </c>
      <c r="C46" s="122">
        <v>382</v>
      </c>
      <c r="D46" s="122">
        <v>17</v>
      </c>
      <c r="E46" s="119">
        <v>4.4502617801047119E-2</v>
      </c>
      <c r="F46" s="122">
        <v>453</v>
      </c>
      <c r="G46" s="121">
        <v>14</v>
      </c>
      <c r="H46" s="119">
        <v>3.0905077262693158E-2</v>
      </c>
      <c r="I46" s="122">
        <v>332</v>
      </c>
      <c r="J46" s="121">
        <v>11</v>
      </c>
      <c r="K46" s="121">
        <v>0.6</v>
      </c>
      <c r="L46" s="122">
        <v>314</v>
      </c>
      <c r="M46" s="121">
        <v>20</v>
      </c>
      <c r="N46" s="120">
        <v>6.3694267515923567E-2</v>
      </c>
    </row>
    <row r="47" spans="1:14">
      <c r="A47" s="272"/>
      <c r="B47" s="33" t="s">
        <v>930</v>
      </c>
      <c r="C47" s="122">
        <v>7</v>
      </c>
      <c r="D47" s="119" t="s">
        <v>189</v>
      </c>
      <c r="E47" s="119">
        <v>0</v>
      </c>
      <c r="F47" s="122">
        <v>23</v>
      </c>
      <c r="G47" s="121">
        <v>1</v>
      </c>
      <c r="H47" s="119">
        <v>4.3478260869565216E-2</v>
      </c>
      <c r="I47" s="122">
        <v>11</v>
      </c>
      <c r="J47" s="119" t="s">
        <v>189</v>
      </c>
      <c r="K47" s="119" t="s">
        <v>189</v>
      </c>
      <c r="L47" s="122">
        <v>16</v>
      </c>
      <c r="M47" s="121">
        <v>1</v>
      </c>
      <c r="N47" s="120">
        <v>6.25E-2</v>
      </c>
    </row>
    <row r="48" spans="1:14">
      <c r="A48" s="272"/>
      <c r="B48" s="33" t="s">
        <v>929</v>
      </c>
      <c r="C48" s="118">
        <v>11849</v>
      </c>
      <c r="D48" s="122">
        <v>881</v>
      </c>
      <c r="E48" s="119">
        <v>7.4352266014009627E-2</v>
      </c>
      <c r="F48" s="118">
        <v>10115</v>
      </c>
      <c r="G48" s="121">
        <v>681</v>
      </c>
      <c r="H48" s="119">
        <v>6.7325753830944149E-2</v>
      </c>
      <c r="I48" s="118">
        <v>8308</v>
      </c>
      <c r="J48" s="121">
        <v>538</v>
      </c>
      <c r="K48" s="121">
        <v>29.48</v>
      </c>
      <c r="L48" s="118">
        <v>7154</v>
      </c>
      <c r="M48" s="121">
        <v>429</v>
      </c>
      <c r="N48" s="120">
        <v>5.9966452334358399E-2</v>
      </c>
    </row>
    <row r="49" spans="1:14">
      <c r="A49" s="272"/>
      <c r="B49" s="33" t="s">
        <v>928</v>
      </c>
      <c r="C49" s="122">
        <v>385</v>
      </c>
      <c r="D49" s="122">
        <v>1</v>
      </c>
      <c r="E49" s="119">
        <v>2.5974025974025974E-3</v>
      </c>
      <c r="F49" s="122">
        <v>294</v>
      </c>
      <c r="G49" s="121">
        <v>4</v>
      </c>
      <c r="H49" s="119">
        <v>1.3605442176870748E-2</v>
      </c>
      <c r="I49" s="122">
        <v>420</v>
      </c>
      <c r="J49" s="121">
        <v>5</v>
      </c>
      <c r="K49" s="121">
        <v>0.27</v>
      </c>
      <c r="L49" s="122">
        <v>744</v>
      </c>
      <c r="M49" s="121">
        <v>14</v>
      </c>
      <c r="N49" s="120">
        <v>1.8817204301075269E-2</v>
      </c>
    </row>
    <row r="50" spans="1:14">
      <c r="A50" s="272"/>
      <c r="B50" s="33" t="s">
        <v>927</v>
      </c>
      <c r="C50" s="122">
        <v>368</v>
      </c>
      <c r="D50" s="122">
        <v>12</v>
      </c>
      <c r="E50" s="119">
        <v>3.2608695652173912E-2</v>
      </c>
      <c r="F50" s="122">
        <v>383</v>
      </c>
      <c r="G50" s="121">
        <v>32</v>
      </c>
      <c r="H50" s="119">
        <v>8.3550913838120106E-2</v>
      </c>
      <c r="I50" s="122">
        <v>415</v>
      </c>
      <c r="J50" s="121">
        <v>27</v>
      </c>
      <c r="K50" s="121">
        <v>1.48</v>
      </c>
      <c r="L50" s="122">
        <v>510</v>
      </c>
      <c r="M50" s="121">
        <v>14</v>
      </c>
      <c r="N50" s="120">
        <v>2.7450980392156862E-2</v>
      </c>
    </row>
    <row r="51" spans="1:14">
      <c r="A51" s="272"/>
      <c r="B51" s="33" t="s">
        <v>926</v>
      </c>
      <c r="C51" s="122">
        <v>70</v>
      </c>
      <c r="D51" s="122">
        <v>11</v>
      </c>
      <c r="E51" s="119">
        <v>0.15714285714285714</v>
      </c>
      <c r="F51" s="122">
        <v>52</v>
      </c>
      <c r="G51" s="121">
        <v>8</v>
      </c>
      <c r="H51" s="119">
        <v>0.15384615384615385</v>
      </c>
      <c r="I51" s="122">
        <v>46</v>
      </c>
      <c r="J51" s="121">
        <v>7</v>
      </c>
      <c r="K51" s="121">
        <v>0.38</v>
      </c>
      <c r="L51" s="122">
        <v>70</v>
      </c>
      <c r="M51" s="121">
        <v>13</v>
      </c>
      <c r="N51" s="120">
        <v>0.18571428571428572</v>
      </c>
    </row>
    <row r="52" spans="1:14">
      <c r="A52" s="272"/>
      <c r="B52" s="33" t="s">
        <v>925</v>
      </c>
      <c r="C52" s="119" t="s">
        <v>189</v>
      </c>
      <c r="D52" s="119" t="s">
        <v>189</v>
      </c>
      <c r="E52" s="119" t="s">
        <v>189</v>
      </c>
      <c r="F52" s="119" t="s">
        <v>189</v>
      </c>
      <c r="G52" s="119" t="s">
        <v>189</v>
      </c>
      <c r="H52" s="119" t="s">
        <v>189</v>
      </c>
      <c r="I52" s="119" t="s">
        <v>189</v>
      </c>
      <c r="J52" s="119" t="s">
        <v>189</v>
      </c>
      <c r="K52" s="119" t="s">
        <v>189</v>
      </c>
      <c r="L52" s="119" t="s">
        <v>189</v>
      </c>
      <c r="M52" s="119" t="s">
        <v>189</v>
      </c>
      <c r="N52" s="119" t="s">
        <v>189</v>
      </c>
    </row>
    <row r="53" spans="1:14">
      <c r="A53" s="272"/>
      <c r="B53" s="33" t="s">
        <v>924</v>
      </c>
      <c r="C53" s="122">
        <v>1</v>
      </c>
      <c r="D53" s="119" t="s">
        <v>189</v>
      </c>
      <c r="E53" s="119">
        <v>0</v>
      </c>
      <c r="F53" s="122">
        <v>9</v>
      </c>
      <c r="G53" s="119" t="s">
        <v>189</v>
      </c>
      <c r="H53" s="119">
        <v>0</v>
      </c>
      <c r="I53" s="122">
        <v>4</v>
      </c>
      <c r="J53" s="119" t="s">
        <v>189</v>
      </c>
      <c r="K53" s="119" t="s">
        <v>189</v>
      </c>
      <c r="L53" s="122">
        <v>24</v>
      </c>
      <c r="M53" s="121">
        <v>3</v>
      </c>
      <c r="N53" s="120">
        <v>0.125</v>
      </c>
    </row>
    <row r="54" spans="1:14">
      <c r="A54" s="272"/>
      <c r="B54" s="33" t="s">
        <v>923</v>
      </c>
      <c r="C54" s="118">
        <v>4479</v>
      </c>
      <c r="D54" s="122">
        <v>812</v>
      </c>
      <c r="E54" s="119">
        <v>0.18129046662201384</v>
      </c>
      <c r="F54" s="118">
        <v>5915</v>
      </c>
      <c r="G54" s="121">
        <v>1118</v>
      </c>
      <c r="H54" s="119">
        <v>0.18901098901098901</v>
      </c>
      <c r="I54" s="118">
        <v>6235</v>
      </c>
      <c r="J54" s="121">
        <v>1023</v>
      </c>
      <c r="K54" s="121">
        <v>56.05</v>
      </c>
      <c r="L54" s="118">
        <v>5609</v>
      </c>
      <c r="M54" s="121">
        <v>1010</v>
      </c>
      <c r="N54" s="120">
        <v>0.18006774826172223</v>
      </c>
    </row>
    <row r="55" spans="1:14">
      <c r="A55" s="272"/>
      <c r="B55" s="33" t="s">
        <v>922</v>
      </c>
      <c r="C55" s="122">
        <v>114</v>
      </c>
      <c r="D55" s="122">
        <v>13</v>
      </c>
      <c r="E55" s="119">
        <v>0.11403508771929824</v>
      </c>
      <c r="F55" s="122">
        <v>144</v>
      </c>
      <c r="G55" s="121">
        <v>8</v>
      </c>
      <c r="H55" s="119">
        <v>5.5555555555555552E-2</v>
      </c>
      <c r="I55" s="122">
        <v>125</v>
      </c>
      <c r="J55" s="121">
        <v>25</v>
      </c>
      <c r="K55" s="121">
        <v>1.37</v>
      </c>
      <c r="L55" s="122">
        <v>51</v>
      </c>
      <c r="M55" s="121">
        <v>10</v>
      </c>
      <c r="N55" s="120">
        <v>0.19607843137254902</v>
      </c>
    </row>
    <row r="56" spans="1:14">
      <c r="A56" s="272"/>
      <c r="B56" s="33" t="s">
        <v>921</v>
      </c>
      <c r="C56" s="122">
        <v>8</v>
      </c>
      <c r="D56" s="122">
        <v>3</v>
      </c>
      <c r="E56" s="119">
        <v>0.375</v>
      </c>
      <c r="F56" s="122">
        <v>4</v>
      </c>
      <c r="G56" s="121">
        <v>1</v>
      </c>
      <c r="H56" s="119">
        <v>0.25</v>
      </c>
      <c r="I56" s="122">
        <v>5</v>
      </c>
      <c r="J56" s="121">
        <v>2</v>
      </c>
      <c r="K56" s="121">
        <v>0.11</v>
      </c>
      <c r="L56" s="122">
        <v>5</v>
      </c>
      <c r="M56" s="119" t="s">
        <v>189</v>
      </c>
      <c r="N56" s="120">
        <v>0</v>
      </c>
    </row>
    <row r="57" spans="1:14">
      <c r="A57" s="272"/>
      <c r="B57" s="33" t="s">
        <v>920</v>
      </c>
      <c r="C57" s="119" t="s">
        <v>189</v>
      </c>
      <c r="D57" s="119" t="s">
        <v>189</v>
      </c>
      <c r="E57" s="119" t="s">
        <v>189</v>
      </c>
      <c r="F57" s="119" t="s">
        <v>189</v>
      </c>
      <c r="G57" s="119" t="s">
        <v>189</v>
      </c>
      <c r="H57" s="119" t="s">
        <v>189</v>
      </c>
      <c r="I57" s="119" t="s">
        <v>189</v>
      </c>
      <c r="J57" s="119" t="s">
        <v>189</v>
      </c>
      <c r="K57" s="119" t="s">
        <v>189</v>
      </c>
      <c r="L57" s="119" t="s">
        <v>189</v>
      </c>
      <c r="M57" s="119" t="s">
        <v>189</v>
      </c>
      <c r="N57" s="119" t="s">
        <v>189</v>
      </c>
    </row>
    <row r="58" spans="1:14">
      <c r="A58" s="272"/>
      <c r="B58" s="33" t="s">
        <v>919</v>
      </c>
      <c r="C58" s="122">
        <v>270</v>
      </c>
      <c r="D58" s="122">
        <v>49</v>
      </c>
      <c r="E58" s="119">
        <v>0.18148148148148149</v>
      </c>
      <c r="F58" s="122">
        <v>310</v>
      </c>
      <c r="G58" s="121">
        <v>45</v>
      </c>
      <c r="H58" s="119">
        <v>0.14516129032258066</v>
      </c>
      <c r="I58" s="122">
        <v>302</v>
      </c>
      <c r="J58" s="121">
        <v>63</v>
      </c>
      <c r="K58" s="121">
        <v>3.45</v>
      </c>
      <c r="L58" s="122">
        <v>444</v>
      </c>
      <c r="M58" s="121">
        <v>74</v>
      </c>
      <c r="N58" s="120">
        <v>0.16666666666666666</v>
      </c>
    </row>
    <row r="59" spans="1:14">
      <c r="A59" s="272"/>
      <c r="B59" s="33" t="s">
        <v>918</v>
      </c>
      <c r="C59" s="122">
        <v>64</v>
      </c>
      <c r="D59" s="122">
        <v>1</v>
      </c>
      <c r="E59" s="119">
        <v>1.5625E-2</v>
      </c>
      <c r="F59" s="122">
        <v>68</v>
      </c>
      <c r="G59" s="121">
        <v>2</v>
      </c>
      <c r="H59" s="119">
        <v>2.9411764705882353E-2</v>
      </c>
      <c r="I59" s="122">
        <v>61</v>
      </c>
      <c r="J59" s="121">
        <v>3</v>
      </c>
      <c r="K59" s="121">
        <v>0.16</v>
      </c>
      <c r="L59" s="122">
        <v>54</v>
      </c>
      <c r="M59" s="121">
        <v>3</v>
      </c>
      <c r="N59" s="120">
        <v>5.5555555555555552E-2</v>
      </c>
    </row>
    <row r="60" spans="1:14">
      <c r="A60" s="272"/>
      <c r="B60" s="33" t="s">
        <v>917</v>
      </c>
      <c r="C60" s="119" t="s">
        <v>189</v>
      </c>
      <c r="D60" s="119" t="s">
        <v>189</v>
      </c>
      <c r="E60" s="119" t="s">
        <v>189</v>
      </c>
      <c r="F60" s="119" t="s">
        <v>189</v>
      </c>
      <c r="G60" s="119" t="s">
        <v>189</v>
      </c>
      <c r="H60" s="119" t="s">
        <v>189</v>
      </c>
      <c r="I60" s="119" t="s">
        <v>189</v>
      </c>
      <c r="J60" s="119" t="s">
        <v>189</v>
      </c>
      <c r="K60" s="119" t="s">
        <v>189</v>
      </c>
      <c r="L60" s="119" t="s">
        <v>189</v>
      </c>
      <c r="M60" s="119" t="s">
        <v>189</v>
      </c>
      <c r="N60" s="119" t="s">
        <v>189</v>
      </c>
    </row>
    <row r="61" spans="1:14">
      <c r="A61" s="272"/>
      <c r="B61" s="33" t="s">
        <v>916</v>
      </c>
      <c r="C61" s="122">
        <v>43</v>
      </c>
      <c r="D61" s="122">
        <v>1</v>
      </c>
      <c r="E61" s="119">
        <v>2.3255813953488372E-2</v>
      </c>
      <c r="F61" s="122">
        <v>3</v>
      </c>
      <c r="G61" s="119" t="s">
        <v>189</v>
      </c>
      <c r="H61" s="119">
        <v>0</v>
      </c>
      <c r="I61" s="122">
        <v>103</v>
      </c>
      <c r="J61" s="121">
        <v>1</v>
      </c>
      <c r="K61" s="121">
        <v>0.05</v>
      </c>
      <c r="L61" s="122">
        <v>199</v>
      </c>
      <c r="M61" s="121">
        <v>7</v>
      </c>
      <c r="N61" s="120">
        <v>3.5175879396984924E-2</v>
      </c>
    </row>
    <row r="62" spans="1:14">
      <c r="A62" s="272"/>
      <c r="B62" s="33" t="s">
        <v>915</v>
      </c>
      <c r="C62" s="122">
        <v>69</v>
      </c>
      <c r="D62" s="122">
        <v>13</v>
      </c>
      <c r="E62" s="119">
        <v>0.18840579710144928</v>
      </c>
      <c r="F62" s="122">
        <v>46</v>
      </c>
      <c r="G62" s="121">
        <v>2</v>
      </c>
      <c r="H62" s="119">
        <v>4.3478260869565216E-2</v>
      </c>
      <c r="I62" s="122">
        <v>56</v>
      </c>
      <c r="J62" s="121">
        <v>4</v>
      </c>
      <c r="K62" s="121">
        <v>0.22</v>
      </c>
      <c r="L62" s="122">
        <v>57</v>
      </c>
      <c r="M62" s="121">
        <v>3</v>
      </c>
      <c r="N62" s="120">
        <v>5.2631578947368418E-2</v>
      </c>
    </row>
    <row r="63" spans="1:14">
      <c r="A63" s="272"/>
      <c r="B63" s="33" t="s">
        <v>914</v>
      </c>
      <c r="C63" s="119" t="s">
        <v>189</v>
      </c>
      <c r="D63" s="119" t="s">
        <v>189</v>
      </c>
      <c r="E63" s="119" t="s">
        <v>189</v>
      </c>
      <c r="F63" s="119" t="s">
        <v>189</v>
      </c>
      <c r="G63" s="119" t="s">
        <v>189</v>
      </c>
      <c r="H63" s="119" t="s">
        <v>189</v>
      </c>
      <c r="I63" s="119" t="s">
        <v>189</v>
      </c>
      <c r="J63" s="119" t="s">
        <v>189</v>
      </c>
      <c r="K63" s="119" t="s">
        <v>189</v>
      </c>
      <c r="L63" s="119" t="s">
        <v>189</v>
      </c>
      <c r="M63" s="119" t="s">
        <v>189</v>
      </c>
      <c r="N63" s="119" t="s">
        <v>189</v>
      </c>
    </row>
    <row r="64" spans="1:14">
      <c r="A64" s="272"/>
      <c r="B64" s="33" t="s">
        <v>913</v>
      </c>
      <c r="C64" s="122">
        <v>18</v>
      </c>
      <c r="D64" s="119" t="s">
        <v>189</v>
      </c>
      <c r="E64" s="119">
        <v>0</v>
      </c>
      <c r="F64" s="122">
        <v>8</v>
      </c>
      <c r="G64" s="119" t="s">
        <v>189</v>
      </c>
      <c r="H64" s="119">
        <v>0</v>
      </c>
      <c r="I64" s="122">
        <v>22</v>
      </c>
      <c r="J64" s="121">
        <v>2</v>
      </c>
      <c r="K64" s="121">
        <v>0.11</v>
      </c>
      <c r="L64" s="122">
        <v>61</v>
      </c>
      <c r="M64" s="121">
        <v>1</v>
      </c>
      <c r="N64" s="120">
        <v>1.6393442622950821E-2</v>
      </c>
    </row>
    <row r="65" spans="1:14">
      <c r="A65" s="272"/>
      <c r="B65" s="33" t="s">
        <v>912</v>
      </c>
      <c r="C65" s="119" t="s">
        <v>189</v>
      </c>
      <c r="D65" s="119" t="s">
        <v>189</v>
      </c>
      <c r="E65" s="119" t="s">
        <v>189</v>
      </c>
      <c r="F65" s="119" t="s">
        <v>189</v>
      </c>
      <c r="G65" s="119" t="s">
        <v>189</v>
      </c>
      <c r="H65" s="119" t="s">
        <v>189</v>
      </c>
      <c r="I65" s="119" t="s">
        <v>189</v>
      </c>
      <c r="J65" s="119" t="s">
        <v>189</v>
      </c>
      <c r="K65" s="119" t="s">
        <v>189</v>
      </c>
      <c r="L65" s="119" t="s">
        <v>189</v>
      </c>
      <c r="M65" s="119" t="s">
        <v>189</v>
      </c>
      <c r="N65" s="119" t="s">
        <v>189</v>
      </c>
    </row>
    <row r="66" spans="1:14">
      <c r="A66" s="272"/>
      <c r="B66" s="33" t="s">
        <v>911</v>
      </c>
      <c r="C66" s="122">
        <v>1</v>
      </c>
      <c r="D66" s="119" t="s">
        <v>189</v>
      </c>
      <c r="E66" s="119">
        <v>0</v>
      </c>
      <c r="F66" s="122">
        <v>2</v>
      </c>
      <c r="G66" s="119" t="s">
        <v>189</v>
      </c>
      <c r="H66" s="119">
        <v>0</v>
      </c>
      <c r="I66" s="122">
        <v>2</v>
      </c>
      <c r="J66" s="119" t="s">
        <v>189</v>
      </c>
      <c r="K66" s="119" t="s">
        <v>189</v>
      </c>
      <c r="L66" s="122">
        <v>2</v>
      </c>
      <c r="M66" s="119" t="s">
        <v>189</v>
      </c>
      <c r="N66" s="120">
        <v>0</v>
      </c>
    </row>
    <row r="67" spans="1:14">
      <c r="A67" s="272"/>
      <c r="B67" s="33" t="s">
        <v>910</v>
      </c>
      <c r="C67" s="122">
        <v>1</v>
      </c>
      <c r="D67" s="119" t="s">
        <v>189</v>
      </c>
      <c r="E67" s="119">
        <v>0</v>
      </c>
      <c r="F67" s="119" t="s">
        <v>189</v>
      </c>
      <c r="G67" s="119" t="s">
        <v>189</v>
      </c>
      <c r="H67" s="119" t="s">
        <v>189</v>
      </c>
      <c r="I67" s="122">
        <v>8</v>
      </c>
      <c r="J67" s="119" t="s">
        <v>189</v>
      </c>
      <c r="K67" s="119" t="s">
        <v>189</v>
      </c>
      <c r="L67" s="122">
        <v>13</v>
      </c>
      <c r="M67" s="119" t="s">
        <v>189</v>
      </c>
      <c r="N67" s="120">
        <v>0</v>
      </c>
    </row>
    <row r="68" spans="1:14">
      <c r="A68" s="272"/>
      <c r="B68" s="33" t="s">
        <v>1343</v>
      </c>
      <c r="C68" s="122">
        <v>243</v>
      </c>
      <c r="D68" s="122">
        <v>8</v>
      </c>
      <c r="E68" s="119">
        <v>3.292181069958848E-2</v>
      </c>
      <c r="F68" s="122">
        <v>172</v>
      </c>
      <c r="G68" s="121">
        <v>9</v>
      </c>
      <c r="H68" s="119">
        <v>5.232558139534884E-2</v>
      </c>
      <c r="I68" s="122">
        <v>193</v>
      </c>
      <c r="J68" s="121">
        <v>14</v>
      </c>
      <c r="K68" s="121">
        <v>0.77</v>
      </c>
      <c r="L68" s="122">
        <v>200</v>
      </c>
      <c r="M68" s="121">
        <v>16</v>
      </c>
      <c r="N68" s="120">
        <v>0.08</v>
      </c>
    </row>
    <row r="69" spans="1:14">
      <c r="A69" s="272"/>
      <c r="B69" s="33" t="s">
        <v>1344</v>
      </c>
      <c r="C69" s="122">
        <v>1</v>
      </c>
      <c r="D69" s="119" t="s">
        <v>189</v>
      </c>
      <c r="E69" s="119">
        <v>0</v>
      </c>
      <c r="F69" s="119" t="s">
        <v>189</v>
      </c>
      <c r="G69" s="119" t="s">
        <v>189</v>
      </c>
      <c r="H69" s="119" t="s">
        <v>189</v>
      </c>
      <c r="I69" s="122">
        <v>3</v>
      </c>
      <c r="J69" s="119" t="s">
        <v>189</v>
      </c>
      <c r="K69" s="119" t="s">
        <v>189</v>
      </c>
      <c r="L69" s="122">
        <v>2</v>
      </c>
      <c r="M69" s="119" t="s">
        <v>189</v>
      </c>
      <c r="N69" s="120">
        <v>0</v>
      </c>
    </row>
    <row r="70" spans="1:14" ht="16.5" customHeight="1">
      <c r="A70" s="281" t="s">
        <v>1345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</row>
  </sheetData>
  <mergeCells count="12">
    <mergeCell ref="I3:K3"/>
    <mergeCell ref="L3:N3"/>
    <mergeCell ref="A2:N2"/>
    <mergeCell ref="A70:N70"/>
    <mergeCell ref="A1:N1"/>
    <mergeCell ref="A44:A69"/>
    <mergeCell ref="A3:A4"/>
    <mergeCell ref="B3:B4"/>
    <mergeCell ref="C3:E3"/>
    <mergeCell ref="F3:H3"/>
    <mergeCell ref="A6:A22"/>
    <mergeCell ref="A23:A43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L25" sqref="L25"/>
    </sheetView>
  </sheetViews>
  <sheetFormatPr defaultRowHeight="16.5"/>
  <cols>
    <col min="1" max="1" width="19.125" style="2" customWidth="1"/>
    <col min="2" max="2" width="15.625" style="2" customWidth="1"/>
    <col min="3" max="3" width="27" style="2" customWidth="1"/>
    <col min="4" max="16384" width="9" style="2"/>
  </cols>
  <sheetData>
    <row r="1" spans="1:3" ht="26.25">
      <c r="A1" s="283" t="s">
        <v>1349</v>
      </c>
      <c r="B1" s="283"/>
      <c r="C1" s="283"/>
    </row>
    <row r="2" spans="1:3" ht="17.25" customHeight="1">
      <c r="A2" s="273" t="s">
        <v>310</v>
      </c>
      <c r="B2" s="273"/>
      <c r="C2" s="273"/>
    </row>
    <row r="3" spans="1:3">
      <c r="A3" s="29" t="s">
        <v>74</v>
      </c>
      <c r="B3" s="29" t="s">
        <v>1348</v>
      </c>
      <c r="C3" s="29" t="s">
        <v>1347</v>
      </c>
    </row>
    <row r="4" spans="1:3">
      <c r="A4" s="33" t="s">
        <v>80</v>
      </c>
      <c r="B4" s="64">
        <v>30.2</v>
      </c>
      <c r="C4" s="64">
        <v>11.4</v>
      </c>
    </row>
    <row r="5" spans="1:3">
      <c r="A5" s="33" t="s">
        <v>49</v>
      </c>
      <c r="B5" s="64">
        <v>31.2</v>
      </c>
      <c r="C5" s="64">
        <v>13.7</v>
      </c>
    </row>
    <row r="6" spans="1:3">
      <c r="A6" s="33" t="s">
        <v>50</v>
      </c>
      <c r="B6" s="64">
        <v>28.8</v>
      </c>
      <c r="C6" s="64">
        <v>12.2</v>
      </c>
    </row>
    <row r="7" spans="1:3">
      <c r="A7" s="33" t="s">
        <v>51</v>
      </c>
      <c r="B7" s="64">
        <v>32.6</v>
      </c>
      <c r="C7" s="64">
        <v>12.6</v>
      </c>
    </row>
    <row r="8" spans="1:3">
      <c r="A8" s="33" t="s">
        <v>52</v>
      </c>
      <c r="B8" s="64">
        <v>31</v>
      </c>
      <c r="C8" s="64">
        <v>12.7</v>
      </c>
    </row>
    <row r="9" spans="1:3">
      <c r="A9" s="33" t="s">
        <v>53</v>
      </c>
      <c r="B9" s="64">
        <v>28.5</v>
      </c>
      <c r="C9" s="64">
        <v>13</v>
      </c>
    </row>
    <row r="10" spans="1:3">
      <c r="A10" s="33" t="s">
        <v>54</v>
      </c>
      <c r="B10" s="64">
        <v>33.4</v>
      </c>
      <c r="C10" s="64">
        <v>11.8</v>
      </c>
    </row>
    <row r="11" spans="1:3">
      <c r="A11" s="33" t="s">
        <v>55</v>
      </c>
      <c r="B11" s="64">
        <v>27.7</v>
      </c>
      <c r="C11" s="64">
        <v>10.4</v>
      </c>
    </row>
    <row r="12" spans="1:3">
      <c r="A12" s="33" t="s">
        <v>56</v>
      </c>
      <c r="B12" s="64">
        <v>31.9</v>
      </c>
      <c r="C12" s="64">
        <v>10</v>
      </c>
    </row>
    <row r="13" spans="1:3">
      <c r="A13" s="33" t="s">
        <v>57</v>
      </c>
      <c r="B13" s="64">
        <v>35</v>
      </c>
      <c r="C13" s="64">
        <v>16.2</v>
      </c>
    </row>
    <row r="14" spans="1:3">
      <c r="A14" s="33" t="s">
        <v>81</v>
      </c>
      <c r="B14" s="64">
        <v>32.9</v>
      </c>
      <c r="C14" s="64">
        <v>14.9</v>
      </c>
    </row>
    <row r="15" spans="1:3">
      <c r="A15" s="33" t="s">
        <v>58</v>
      </c>
      <c r="B15" s="64">
        <v>32.9</v>
      </c>
      <c r="C15" s="64">
        <v>13.6</v>
      </c>
    </row>
    <row r="16" spans="1:3">
      <c r="A16" s="33" t="s">
        <v>59</v>
      </c>
      <c r="B16" s="64">
        <v>33.4</v>
      </c>
      <c r="C16" s="64">
        <v>13.2</v>
      </c>
    </row>
    <row r="17" spans="1:3">
      <c r="A17" s="33" t="s">
        <v>60</v>
      </c>
      <c r="B17" s="64">
        <v>33.799999999999997</v>
      </c>
      <c r="C17" s="64">
        <v>12.2</v>
      </c>
    </row>
    <row r="18" spans="1:3">
      <c r="A18" s="36" t="s">
        <v>30</v>
      </c>
      <c r="B18" s="65">
        <v>32.700000000000003</v>
      </c>
      <c r="C18" s="65">
        <v>14.5</v>
      </c>
    </row>
    <row r="19" spans="1:3">
      <c r="A19" s="33" t="s">
        <v>61</v>
      </c>
      <c r="B19" s="64">
        <v>33.200000000000003</v>
      </c>
      <c r="C19" s="64">
        <v>13.3</v>
      </c>
    </row>
    <row r="20" spans="1:3">
      <c r="A20" s="33" t="s">
        <v>62</v>
      </c>
      <c r="B20" s="64">
        <v>36.5</v>
      </c>
      <c r="C20" s="64">
        <v>16.7</v>
      </c>
    </row>
    <row r="21" spans="1:3">
      <c r="A21" s="33" t="s">
        <v>63</v>
      </c>
      <c r="B21" s="37">
        <v>36</v>
      </c>
      <c r="C21" s="37">
        <v>19.3</v>
      </c>
    </row>
    <row r="22" spans="1:3">
      <c r="A22" s="274" t="s">
        <v>1518</v>
      </c>
      <c r="B22" s="274"/>
      <c r="C22" s="274"/>
    </row>
  </sheetData>
  <mergeCells count="3">
    <mergeCell ref="A2:C2"/>
    <mergeCell ref="A22:C22"/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13" sqref="G13"/>
    </sheetView>
  </sheetViews>
  <sheetFormatPr defaultRowHeight="16.5"/>
  <cols>
    <col min="1" max="1" width="46.625" style="2" customWidth="1"/>
    <col min="2" max="3" width="22.125" style="2" customWidth="1"/>
  </cols>
  <sheetData>
    <row r="1" spans="1:6" ht="26.25">
      <c r="A1" s="269" t="s">
        <v>1351</v>
      </c>
      <c r="B1" s="269"/>
      <c r="C1" s="269"/>
      <c r="D1" s="269"/>
      <c r="E1" s="269"/>
      <c r="F1" s="269"/>
    </row>
    <row r="2" spans="1:6">
      <c r="A2" s="273" t="s">
        <v>310</v>
      </c>
      <c r="B2" s="273"/>
      <c r="C2" s="273"/>
      <c r="D2" s="273"/>
      <c r="E2" s="273"/>
      <c r="F2" s="273"/>
    </row>
    <row r="3" spans="1:6">
      <c r="A3" s="278" t="s">
        <v>994</v>
      </c>
      <c r="B3" s="29">
        <v>2023</v>
      </c>
      <c r="C3" s="29">
        <v>2023</v>
      </c>
      <c r="D3" s="278" t="s">
        <v>993</v>
      </c>
      <c r="E3" s="278"/>
      <c r="F3" s="278"/>
    </row>
    <row r="4" spans="1:6">
      <c r="A4" s="278"/>
      <c r="B4" s="29" t="s">
        <v>992</v>
      </c>
      <c r="C4" s="29" t="s">
        <v>991</v>
      </c>
      <c r="D4" s="29">
        <v>2022</v>
      </c>
      <c r="E4" s="29" t="s">
        <v>990</v>
      </c>
      <c r="F4" s="29" t="s">
        <v>989</v>
      </c>
    </row>
    <row r="5" spans="1:6">
      <c r="A5" s="123" t="s">
        <v>988</v>
      </c>
      <c r="B5" s="64">
        <v>20.3</v>
      </c>
      <c r="C5" s="64">
        <v>20.2</v>
      </c>
      <c r="D5" s="125">
        <v>19.399999999999999</v>
      </c>
      <c r="E5" s="125">
        <f>C5-D5</f>
        <v>0.80000000000000071</v>
      </c>
      <c r="F5" s="121" t="s">
        <v>965</v>
      </c>
    </row>
    <row r="6" spans="1:6">
      <c r="A6" s="123" t="s">
        <v>987</v>
      </c>
      <c r="B6" s="125">
        <v>42.9</v>
      </c>
      <c r="C6" s="125">
        <v>41.2</v>
      </c>
      <c r="D6" s="125">
        <v>37.200000000000003</v>
      </c>
      <c r="E6" s="125">
        <f t="shared" ref="E6:E26" si="0">C6-D6</f>
        <v>4</v>
      </c>
      <c r="F6" s="121" t="s">
        <v>970</v>
      </c>
    </row>
    <row r="7" spans="1:6">
      <c r="A7" s="123" t="s">
        <v>986</v>
      </c>
      <c r="B7" s="125">
        <v>9.6999999999999993</v>
      </c>
      <c r="C7" s="125">
        <v>9.4</v>
      </c>
      <c r="D7" s="125">
        <v>10.7</v>
      </c>
      <c r="E7" s="125">
        <f t="shared" si="0"/>
        <v>-1.2999999999999989</v>
      </c>
      <c r="F7" s="121" t="s">
        <v>970</v>
      </c>
    </row>
    <row r="8" spans="1:6">
      <c r="A8" s="123" t="s">
        <v>985</v>
      </c>
      <c r="B8" s="125">
        <v>58</v>
      </c>
      <c r="C8" s="125">
        <v>55.5</v>
      </c>
      <c r="D8" s="125">
        <v>56</v>
      </c>
      <c r="E8" s="125">
        <f t="shared" si="0"/>
        <v>-0.5</v>
      </c>
      <c r="F8" s="121" t="s">
        <v>970</v>
      </c>
    </row>
    <row r="9" spans="1:6">
      <c r="A9" s="123" t="s">
        <v>984</v>
      </c>
      <c r="B9" s="125">
        <v>13.2</v>
      </c>
      <c r="C9" s="125">
        <v>13.9</v>
      </c>
      <c r="D9" s="125">
        <v>13.8</v>
      </c>
      <c r="E9" s="125">
        <f t="shared" si="0"/>
        <v>9.9999999999999645E-2</v>
      </c>
      <c r="F9" s="121" t="s">
        <v>965</v>
      </c>
    </row>
    <row r="10" spans="1:6">
      <c r="A10" s="123" t="s">
        <v>983</v>
      </c>
      <c r="B10" s="125">
        <v>17.3</v>
      </c>
      <c r="C10" s="125">
        <v>19</v>
      </c>
      <c r="D10" s="125">
        <v>18.899999999999999</v>
      </c>
      <c r="E10" s="125">
        <f t="shared" si="0"/>
        <v>0.10000000000000142</v>
      </c>
      <c r="F10" s="121" t="s">
        <v>965</v>
      </c>
    </row>
    <row r="11" spans="1:6">
      <c r="A11" s="123" t="s">
        <v>982</v>
      </c>
      <c r="B11" s="125">
        <v>25.1</v>
      </c>
      <c r="C11" s="125">
        <v>25.2</v>
      </c>
      <c r="D11" s="125">
        <v>24.2</v>
      </c>
      <c r="E11" s="125">
        <f t="shared" si="0"/>
        <v>1</v>
      </c>
      <c r="F11" s="121" t="s">
        <v>970</v>
      </c>
    </row>
    <row r="12" spans="1:6">
      <c r="A12" s="123" t="s">
        <v>981</v>
      </c>
      <c r="B12" s="125">
        <v>47.9</v>
      </c>
      <c r="C12" s="125">
        <v>44.9</v>
      </c>
      <c r="D12" s="125">
        <v>44.5</v>
      </c>
      <c r="E12" s="125">
        <f t="shared" si="0"/>
        <v>0.39999999999999858</v>
      </c>
      <c r="F12" s="121" t="s">
        <v>970</v>
      </c>
    </row>
    <row r="13" spans="1:6">
      <c r="A13" s="123" t="s">
        <v>980</v>
      </c>
      <c r="B13" s="125">
        <v>34.200000000000003</v>
      </c>
      <c r="C13" s="125">
        <v>30.9</v>
      </c>
      <c r="D13" s="125">
        <v>31.7</v>
      </c>
      <c r="E13" s="125">
        <f t="shared" si="0"/>
        <v>-0.80000000000000071</v>
      </c>
      <c r="F13" s="121" t="s">
        <v>965</v>
      </c>
    </row>
    <row r="14" spans="1:6">
      <c r="A14" s="123" t="s">
        <v>979</v>
      </c>
      <c r="B14" s="125">
        <v>33.700000000000003</v>
      </c>
      <c r="C14" s="125">
        <v>34</v>
      </c>
      <c r="D14" s="125">
        <v>33.799999999999997</v>
      </c>
      <c r="E14" s="125">
        <f t="shared" si="0"/>
        <v>0.20000000000000284</v>
      </c>
      <c r="F14" s="121" t="s">
        <v>965</v>
      </c>
    </row>
    <row r="15" spans="1:6">
      <c r="A15" s="123" t="s">
        <v>978</v>
      </c>
      <c r="B15" s="125">
        <v>66.900000000000006</v>
      </c>
      <c r="C15" s="125">
        <v>63.3</v>
      </c>
      <c r="D15" s="125">
        <v>62.9</v>
      </c>
      <c r="E15" s="125">
        <f t="shared" si="0"/>
        <v>0.39999999999999858</v>
      </c>
      <c r="F15" s="121" t="s">
        <v>970</v>
      </c>
    </row>
    <row r="16" spans="1:6">
      <c r="A16" s="123" t="s">
        <v>977</v>
      </c>
      <c r="B16" s="125">
        <v>47</v>
      </c>
      <c r="C16" s="125">
        <v>48.4</v>
      </c>
      <c r="D16" s="125">
        <v>49.3</v>
      </c>
      <c r="E16" s="125">
        <f t="shared" si="0"/>
        <v>-0.89999999999999858</v>
      </c>
      <c r="F16" s="121" t="s">
        <v>965</v>
      </c>
    </row>
    <row r="17" spans="1:6">
      <c r="A17" s="123" t="s">
        <v>976</v>
      </c>
      <c r="B17" s="125">
        <v>85.6</v>
      </c>
      <c r="C17" s="125">
        <v>83.7</v>
      </c>
      <c r="D17" s="125">
        <v>84</v>
      </c>
      <c r="E17" s="125">
        <f t="shared" si="0"/>
        <v>-0.29999999999999716</v>
      </c>
      <c r="F17" s="121" t="s">
        <v>965</v>
      </c>
    </row>
    <row r="18" spans="1:6">
      <c r="A18" s="123" t="s">
        <v>975</v>
      </c>
      <c r="B18" s="125">
        <v>25.7</v>
      </c>
      <c r="C18" s="125">
        <v>25.6</v>
      </c>
      <c r="D18" s="125">
        <v>21.5</v>
      </c>
      <c r="E18" s="125">
        <f t="shared" si="0"/>
        <v>4.1000000000000014</v>
      </c>
      <c r="F18" s="121" t="s">
        <v>965</v>
      </c>
    </row>
    <row r="19" spans="1:6">
      <c r="A19" s="123" t="s">
        <v>974</v>
      </c>
      <c r="B19" s="125">
        <v>7.3</v>
      </c>
      <c r="C19" s="125">
        <v>5.8</v>
      </c>
      <c r="D19" s="125">
        <v>5.8</v>
      </c>
      <c r="E19" s="125">
        <f t="shared" si="0"/>
        <v>0</v>
      </c>
      <c r="F19" s="121" t="s">
        <v>189</v>
      </c>
    </row>
    <row r="20" spans="1:6">
      <c r="A20" s="123" t="s">
        <v>973</v>
      </c>
      <c r="B20" s="125">
        <v>3.4</v>
      </c>
      <c r="C20" s="125">
        <v>3.1</v>
      </c>
      <c r="D20" s="125">
        <v>2.8</v>
      </c>
      <c r="E20" s="125">
        <f t="shared" si="0"/>
        <v>0.30000000000000027</v>
      </c>
      <c r="F20" s="121" t="s">
        <v>965</v>
      </c>
    </row>
    <row r="21" spans="1:6">
      <c r="A21" s="123" t="s">
        <v>972</v>
      </c>
      <c r="B21" s="125">
        <v>30.2</v>
      </c>
      <c r="C21" s="125">
        <v>30.9</v>
      </c>
      <c r="D21" s="125">
        <v>33.1</v>
      </c>
      <c r="E21" s="125">
        <f t="shared" si="0"/>
        <v>-2.2000000000000028</v>
      </c>
      <c r="F21" s="121" t="s">
        <v>970</v>
      </c>
    </row>
    <row r="22" spans="1:6">
      <c r="A22" s="123" t="s">
        <v>971</v>
      </c>
      <c r="B22" s="125">
        <v>68.099999999999994</v>
      </c>
      <c r="C22" s="125">
        <v>69.7</v>
      </c>
      <c r="D22" s="125">
        <v>68</v>
      </c>
      <c r="E22" s="125">
        <f t="shared" si="0"/>
        <v>1.7000000000000028</v>
      </c>
      <c r="F22" s="121" t="s">
        <v>970</v>
      </c>
    </row>
    <row r="23" spans="1:6">
      <c r="A23" s="123" t="s">
        <v>969</v>
      </c>
      <c r="B23" s="125">
        <v>47.6</v>
      </c>
      <c r="C23" s="125">
        <v>47.2</v>
      </c>
      <c r="D23" s="125">
        <v>53.5</v>
      </c>
      <c r="E23" s="125">
        <f t="shared" si="0"/>
        <v>-6.2999999999999972</v>
      </c>
      <c r="F23" s="121" t="s">
        <v>965</v>
      </c>
    </row>
    <row r="24" spans="1:6">
      <c r="A24" s="123" t="s">
        <v>968</v>
      </c>
      <c r="B24" s="125">
        <v>90.5</v>
      </c>
      <c r="C24" s="125">
        <v>88.1</v>
      </c>
      <c r="D24" s="125">
        <v>88.7</v>
      </c>
      <c r="E24" s="125">
        <f t="shared" si="0"/>
        <v>-0.60000000000000853</v>
      </c>
      <c r="F24" s="121" t="s">
        <v>965</v>
      </c>
    </row>
    <row r="25" spans="1:6">
      <c r="A25" s="123" t="s">
        <v>967</v>
      </c>
      <c r="B25" s="125">
        <v>28.1</v>
      </c>
      <c r="C25" s="125">
        <v>25.7</v>
      </c>
      <c r="D25" s="125">
        <v>30.6</v>
      </c>
      <c r="E25" s="125">
        <f t="shared" si="0"/>
        <v>-4.9000000000000021</v>
      </c>
      <c r="F25" s="121" t="s">
        <v>965</v>
      </c>
    </row>
    <row r="26" spans="1:6">
      <c r="A26" s="123" t="s">
        <v>966</v>
      </c>
      <c r="B26" s="125">
        <v>2</v>
      </c>
      <c r="C26" s="64">
        <v>2.7</v>
      </c>
      <c r="D26" s="64">
        <v>2.2999999999999998</v>
      </c>
      <c r="E26" s="125">
        <f t="shared" si="0"/>
        <v>0.40000000000000036</v>
      </c>
      <c r="F26" s="121" t="s">
        <v>965</v>
      </c>
    </row>
    <row r="27" spans="1:6">
      <c r="A27" s="274" t="s">
        <v>1350</v>
      </c>
      <c r="B27" s="274"/>
      <c r="C27" s="274"/>
      <c r="D27" s="274"/>
      <c r="E27" s="274"/>
      <c r="F27" s="274"/>
    </row>
  </sheetData>
  <mergeCells count="5">
    <mergeCell ref="A2:F2"/>
    <mergeCell ref="A3:A4"/>
    <mergeCell ref="D3:F3"/>
    <mergeCell ref="A27:F27"/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7" sqref="B27"/>
    </sheetView>
  </sheetViews>
  <sheetFormatPr defaultRowHeight="16.5"/>
  <cols>
    <col min="1" max="1" width="14.125" customWidth="1"/>
    <col min="2" max="2" width="70.75" customWidth="1"/>
  </cols>
  <sheetData>
    <row r="1" spans="1:2" ht="30" customHeight="1">
      <c r="A1" s="269" t="s">
        <v>677</v>
      </c>
      <c r="B1" s="269"/>
    </row>
    <row r="2" spans="1:2">
      <c r="A2" s="29" t="s">
        <v>74</v>
      </c>
      <c r="B2" s="29" t="s">
        <v>7</v>
      </c>
    </row>
    <row r="3" spans="1:2" ht="39.950000000000003" customHeight="1">
      <c r="A3" s="33" t="s">
        <v>1268</v>
      </c>
      <c r="B3" s="66" t="s">
        <v>1269</v>
      </c>
    </row>
    <row r="4" spans="1:2">
      <c r="A4" s="270" t="s">
        <v>1278</v>
      </c>
      <c r="B4" s="270"/>
    </row>
  </sheetData>
  <mergeCells count="2">
    <mergeCell ref="A1:B1"/>
    <mergeCell ref="A4:B4"/>
  </mergeCells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21" sqref="A21:B21"/>
    </sheetView>
  </sheetViews>
  <sheetFormatPr defaultRowHeight="16.5"/>
  <cols>
    <col min="1" max="1" width="29.75" customWidth="1"/>
    <col min="2" max="2" width="38.625" style="49" customWidth="1"/>
    <col min="3" max="3" width="15.625" customWidth="1"/>
  </cols>
  <sheetData>
    <row r="1" spans="1:2" ht="26.25">
      <c r="A1" s="269" t="s">
        <v>1352</v>
      </c>
      <c r="B1" s="269"/>
    </row>
    <row r="2" spans="1:2">
      <c r="A2" s="273" t="s">
        <v>310</v>
      </c>
      <c r="B2" s="273"/>
    </row>
    <row r="3" spans="1:2">
      <c r="A3" s="233" t="s">
        <v>74</v>
      </c>
      <c r="B3" s="259" t="s">
        <v>1521</v>
      </c>
    </row>
    <row r="4" spans="1:2">
      <c r="A4" s="232" t="s">
        <v>49</v>
      </c>
      <c r="B4" s="260">
        <v>31.5</v>
      </c>
    </row>
    <row r="5" spans="1:2">
      <c r="A5" s="232" t="s">
        <v>50</v>
      </c>
      <c r="B5" s="260">
        <v>33.799999999999997</v>
      </c>
    </row>
    <row r="6" spans="1:2">
      <c r="A6" s="232" t="s">
        <v>51</v>
      </c>
      <c r="B6" s="260">
        <v>35.5</v>
      </c>
    </row>
    <row r="7" spans="1:2">
      <c r="A7" s="232" t="s">
        <v>52</v>
      </c>
      <c r="B7" s="260">
        <v>33.9</v>
      </c>
    </row>
    <row r="8" spans="1:2">
      <c r="A8" s="232" t="s">
        <v>53</v>
      </c>
      <c r="B8" s="260">
        <v>33.1</v>
      </c>
    </row>
    <row r="9" spans="1:2">
      <c r="A9" s="232" t="s">
        <v>54</v>
      </c>
      <c r="B9" s="260">
        <v>34</v>
      </c>
    </row>
    <row r="10" spans="1:2">
      <c r="A10" s="232" t="s">
        <v>55</v>
      </c>
      <c r="B10" s="260">
        <v>35.5</v>
      </c>
    </row>
    <row r="11" spans="1:2">
      <c r="A11" s="232" t="s">
        <v>56</v>
      </c>
      <c r="B11" s="260">
        <v>23.7</v>
      </c>
    </row>
    <row r="12" spans="1:2">
      <c r="A12" s="232" t="s">
        <v>57</v>
      </c>
      <c r="B12" s="260">
        <v>33.700000000000003</v>
      </c>
    </row>
    <row r="13" spans="1:2">
      <c r="A13" s="232" t="s">
        <v>81</v>
      </c>
      <c r="B13" s="260">
        <v>39.799999999999997</v>
      </c>
    </row>
    <row r="14" spans="1:2">
      <c r="A14" s="232" t="s">
        <v>58</v>
      </c>
      <c r="B14" s="260">
        <v>38.1</v>
      </c>
    </row>
    <row r="15" spans="1:2">
      <c r="A15" s="232" t="s">
        <v>59</v>
      </c>
      <c r="B15" s="260">
        <v>39.799999999999997</v>
      </c>
    </row>
    <row r="16" spans="1:2">
      <c r="A16" s="232" t="s">
        <v>60</v>
      </c>
      <c r="B16" s="260">
        <v>36.200000000000003</v>
      </c>
    </row>
    <row r="17" spans="1:2">
      <c r="A17" s="36" t="s">
        <v>30</v>
      </c>
      <c r="B17" s="261">
        <v>37.700000000000003</v>
      </c>
    </row>
    <row r="18" spans="1:2">
      <c r="A18" s="232" t="s">
        <v>61</v>
      </c>
      <c r="B18" s="260">
        <v>38.5</v>
      </c>
    </row>
    <row r="19" spans="1:2">
      <c r="A19" s="232" t="s">
        <v>62</v>
      </c>
      <c r="B19" s="260">
        <v>35.6</v>
      </c>
    </row>
    <row r="20" spans="1:2">
      <c r="A20" s="232" t="s">
        <v>63</v>
      </c>
      <c r="B20" s="260">
        <v>35.5</v>
      </c>
    </row>
    <row r="21" spans="1:2">
      <c r="A21" s="274" t="s">
        <v>1533</v>
      </c>
      <c r="B21" s="274"/>
    </row>
  </sheetData>
  <mergeCells count="3">
    <mergeCell ref="A1:B1"/>
    <mergeCell ref="A2:B2"/>
    <mergeCell ref="A21:B21"/>
  </mergeCells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19" sqref="E19"/>
    </sheetView>
  </sheetViews>
  <sheetFormatPr defaultRowHeight="16.5"/>
  <cols>
    <col min="1" max="1" width="14.875" customWidth="1"/>
  </cols>
  <sheetData>
    <row r="1" spans="1:4" ht="26.25">
      <c r="A1" s="269" t="s">
        <v>1353</v>
      </c>
      <c r="B1" s="269"/>
      <c r="C1" s="269"/>
      <c r="D1" s="269"/>
    </row>
    <row r="2" spans="1:4">
      <c r="A2" s="273" t="s">
        <v>87</v>
      </c>
      <c r="B2" s="273"/>
      <c r="C2" s="273"/>
      <c r="D2" s="273"/>
    </row>
    <row r="3" spans="1:4">
      <c r="A3" s="29" t="s">
        <v>74</v>
      </c>
      <c r="B3" s="29" t="s">
        <v>195</v>
      </c>
      <c r="C3" s="29" t="s">
        <v>196</v>
      </c>
      <c r="D3" s="29" t="s">
        <v>197</v>
      </c>
    </row>
    <row r="4" spans="1:4">
      <c r="A4" s="33" t="s">
        <v>49</v>
      </c>
      <c r="B4" s="63">
        <v>22942</v>
      </c>
      <c r="C4" s="126">
        <v>50.7</v>
      </c>
      <c r="D4" s="126">
        <v>54.5</v>
      </c>
    </row>
    <row r="5" spans="1:4">
      <c r="A5" s="33" t="s">
        <v>50</v>
      </c>
      <c r="B5" s="63">
        <v>14513</v>
      </c>
      <c r="C5" s="126">
        <v>42.8</v>
      </c>
      <c r="D5" s="126">
        <v>49.5</v>
      </c>
    </row>
    <row r="6" spans="1:4">
      <c r="A6" s="33" t="s">
        <v>51</v>
      </c>
      <c r="B6" s="63">
        <v>7314</v>
      </c>
      <c r="C6" s="126">
        <v>44.6</v>
      </c>
      <c r="D6" s="126">
        <v>50</v>
      </c>
    </row>
    <row r="7" spans="1:4">
      <c r="A7" s="33" t="s">
        <v>52</v>
      </c>
      <c r="B7" s="63">
        <v>8977</v>
      </c>
      <c r="C7" s="126">
        <v>43.4</v>
      </c>
      <c r="D7" s="126">
        <v>46.8</v>
      </c>
    </row>
    <row r="8" spans="1:4">
      <c r="A8" s="33" t="s">
        <v>53</v>
      </c>
      <c r="B8" s="63">
        <v>4564</v>
      </c>
      <c r="C8" s="126">
        <v>44.4</v>
      </c>
      <c r="D8" s="126">
        <v>48.2</v>
      </c>
    </row>
    <row r="9" spans="1:4">
      <c r="A9" s="33" t="s">
        <v>54</v>
      </c>
      <c r="B9" s="63">
        <v>4593</v>
      </c>
      <c r="C9" s="126">
        <v>53.7</v>
      </c>
      <c r="D9" s="126">
        <v>58.3</v>
      </c>
    </row>
    <row r="10" spans="1:4">
      <c r="A10" s="33" t="s">
        <v>55</v>
      </c>
      <c r="B10" s="63">
        <v>4554</v>
      </c>
      <c r="C10" s="126">
        <v>44.4</v>
      </c>
      <c r="D10" s="126">
        <v>48.2</v>
      </c>
    </row>
    <row r="11" spans="1:4">
      <c r="A11" s="33" t="s">
        <v>56</v>
      </c>
      <c r="B11" s="127">
        <v>917</v>
      </c>
      <c r="C11" s="126">
        <v>58.9</v>
      </c>
      <c r="D11" s="126">
        <v>62.1</v>
      </c>
    </row>
    <row r="12" spans="1:4">
      <c r="A12" s="33" t="s">
        <v>57</v>
      </c>
      <c r="B12" s="63">
        <v>43647</v>
      </c>
      <c r="C12" s="126">
        <v>47.1</v>
      </c>
      <c r="D12" s="126">
        <v>50.5</v>
      </c>
    </row>
    <row r="13" spans="1:4">
      <c r="A13" s="33" t="s">
        <v>81</v>
      </c>
      <c r="B13" s="63">
        <v>15807</v>
      </c>
      <c r="C13" s="126">
        <v>42.1</v>
      </c>
      <c r="D13" s="126">
        <v>48</v>
      </c>
    </row>
    <row r="14" spans="1:4">
      <c r="A14" s="33" t="s">
        <v>58</v>
      </c>
      <c r="B14" s="63">
        <v>12477</v>
      </c>
      <c r="C14" s="126">
        <v>46</v>
      </c>
      <c r="D14" s="126">
        <v>50.9</v>
      </c>
    </row>
    <row r="15" spans="1:4">
      <c r="A15" s="33" t="s">
        <v>59</v>
      </c>
      <c r="B15" s="63">
        <v>14340</v>
      </c>
      <c r="C15" s="126">
        <v>43.1</v>
      </c>
      <c r="D15" s="126">
        <v>48.7</v>
      </c>
    </row>
    <row r="16" spans="1:4">
      <c r="A16" s="33" t="s">
        <v>60</v>
      </c>
      <c r="B16" s="63">
        <v>12438</v>
      </c>
      <c r="C16" s="126">
        <v>41.4</v>
      </c>
      <c r="D16" s="126">
        <v>48.8</v>
      </c>
    </row>
    <row r="17" spans="1:4">
      <c r="A17" s="36" t="s">
        <v>30</v>
      </c>
      <c r="B17" s="93">
        <v>19544</v>
      </c>
      <c r="C17" s="128">
        <v>44.6</v>
      </c>
      <c r="D17" s="128">
        <v>53.5</v>
      </c>
    </row>
    <row r="18" spans="1:4">
      <c r="A18" s="33" t="s">
        <v>61</v>
      </c>
      <c r="B18" s="63">
        <v>22170</v>
      </c>
      <c r="C18" s="126">
        <v>39.6</v>
      </c>
      <c r="D18" s="126">
        <v>46.1</v>
      </c>
    </row>
    <row r="19" spans="1:4">
      <c r="A19" s="33" t="s">
        <v>62</v>
      </c>
      <c r="B19" s="63">
        <v>17951</v>
      </c>
      <c r="C19" s="126">
        <v>40.5</v>
      </c>
      <c r="D19" s="126">
        <v>46.3</v>
      </c>
    </row>
    <row r="20" spans="1:4">
      <c r="A20" s="33" t="s">
        <v>63</v>
      </c>
      <c r="B20" s="63">
        <v>5032</v>
      </c>
      <c r="C20" s="126">
        <v>44.4</v>
      </c>
      <c r="D20" s="126">
        <v>49.5</v>
      </c>
    </row>
    <row r="21" spans="1:4" ht="22.5" customHeight="1">
      <c r="A21" s="274" t="s">
        <v>1512</v>
      </c>
      <c r="B21" s="274"/>
      <c r="C21" s="274"/>
      <c r="D21" s="274"/>
    </row>
  </sheetData>
  <mergeCells count="3">
    <mergeCell ref="A2:D2"/>
    <mergeCell ref="A21:D21"/>
    <mergeCell ref="A1:D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16" sqref="F16"/>
    </sheetView>
  </sheetViews>
  <sheetFormatPr defaultRowHeight="16.5"/>
  <cols>
    <col min="1" max="4" width="14.625" customWidth="1"/>
  </cols>
  <sheetData>
    <row r="1" spans="1:4" ht="26.25">
      <c r="A1" s="269" t="s">
        <v>1355</v>
      </c>
      <c r="B1" s="269"/>
      <c r="C1" s="269"/>
      <c r="D1" s="269"/>
    </row>
    <row r="2" spans="1:4">
      <c r="A2" s="273" t="s">
        <v>87</v>
      </c>
      <c r="B2" s="273"/>
      <c r="C2" s="273"/>
      <c r="D2" s="273"/>
    </row>
    <row r="3" spans="1:4">
      <c r="A3" s="29" t="s">
        <v>74</v>
      </c>
      <c r="B3" s="29" t="s">
        <v>195</v>
      </c>
      <c r="C3" s="29" t="s">
        <v>196</v>
      </c>
      <c r="D3" s="29" t="s">
        <v>197</v>
      </c>
    </row>
    <row r="4" spans="1:4">
      <c r="A4" s="33" t="s">
        <v>30</v>
      </c>
      <c r="B4" s="38">
        <v>19544</v>
      </c>
      <c r="C4" s="94">
        <v>44.6</v>
      </c>
      <c r="D4" s="94">
        <v>53.5</v>
      </c>
    </row>
    <row r="5" spans="1:4">
      <c r="A5" s="33" t="s">
        <v>32</v>
      </c>
      <c r="B5" s="124">
        <v>898</v>
      </c>
      <c r="C5" s="94">
        <v>50.1</v>
      </c>
      <c r="D5" s="94">
        <v>57.4</v>
      </c>
    </row>
    <row r="6" spans="1:4">
      <c r="A6" s="33" t="s">
        <v>33</v>
      </c>
      <c r="B6" s="124">
        <v>898</v>
      </c>
      <c r="C6" s="94">
        <v>51.8</v>
      </c>
      <c r="D6" s="94">
        <v>59.3</v>
      </c>
    </row>
    <row r="7" spans="1:4">
      <c r="A7" s="33" t="s">
        <v>34</v>
      </c>
      <c r="B7" s="124">
        <v>899</v>
      </c>
      <c r="C7" s="94">
        <v>41.3</v>
      </c>
      <c r="D7" s="94">
        <v>46.3</v>
      </c>
    </row>
    <row r="8" spans="1:4">
      <c r="A8" s="33" t="s">
        <v>35</v>
      </c>
      <c r="B8" s="124">
        <v>893</v>
      </c>
      <c r="C8" s="94">
        <v>44.8</v>
      </c>
      <c r="D8" s="94">
        <v>52.5</v>
      </c>
    </row>
    <row r="9" spans="1:4">
      <c r="A9" s="33" t="s">
        <v>36</v>
      </c>
      <c r="B9" s="124">
        <v>896</v>
      </c>
      <c r="C9" s="94">
        <v>46.5</v>
      </c>
      <c r="D9" s="94">
        <v>47.8</v>
      </c>
    </row>
    <row r="10" spans="1:4">
      <c r="A10" s="33" t="s">
        <v>37</v>
      </c>
      <c r="B10" s="124">
        <v>896</v>
      </c>
      <c r="C10" s="94">
        <v>42.6</v>
      </c>
      <c r="D10" s="94">
        <v>53.3</v>
      </c>
    </row>
    <row r="11" spans="1:4">
      <c r="A11" s="33" t="s">
        <v>38</v>
      </c>
      <c r="B11" s="124">
        <v>876</v>
      </c>
      <c r="C11" s="94">
        <v>33.799999999999997</v>
      </c>
      <c r="D11" s="94">
        <v>42.7</v>
      </c>
    </row>
    <row r="12" spans="1:4">
      <c r="A12" s="33" t="s">
        <v>24</v>
      </c>
      <c r="B12" s="124">
        <v>876</v>
      </c>
      <c r="C12" s="94">
        <v>41.8</v>
      </c>
      <c r="D12" s="94">
        <v>57.5</v>
      </c>
    </row>
    <row r="13" spans="1:4">
      <c r="A13" s="33" t="s">
        <v>39</v>
      </c>
      <c r="B13" s="124">
        <v>889</v>
      </c>
      <c r="C13" s="94">
        <v>41.8</v>
      </c>
      <c r="D13" s="94">
        <v>66.7</v>
      </c>
    </row>
    <row r="14" spans="1:4">
      <c r="A14" s="33" t="s">
        <v>26</v>
      </c>
      <c r="B14" s="124">
        <v>884</v>
      </c>
      <c r="C14" s="94">
        <v>32.9</v>
      </c>
      <c r="D14" s="94">
        <v>45.4</v>
      </c>
    </row>
    <row r="15" spans="1:4">
      <c r="A15" s="33" t="s">
        <v>40</v>
      </c>
      <c r="B15" s="124">
        <v>889</v>
      </c>
      <c r="C15" s="94">
        <v>45.8</v>
      </c>
      <c r="D15" s="94">
        <v>54.7</v>
      </c>
    </row>
    <row r="16" spans="1:4">
      <c r="A16" s="33" t="s">
        <v>5</v>
      </c>
      <c r="B16" s="124">
        <v>882</v>
      </c>
      <c r="C16" s="94">
        <v>38.700000000000003</v>
      </c>
      <c r="D16" s="94">
        <v>56.9</v>
      </c>
    </row>
    <row r="17" spans="1:4">
      <c r="A17" s="33" t="s">
        <v>41</v>
      </c>
      <c r="B17" s="124">
        <v>882</v>
      </c>
      <c r="C17" s="94">
        <v>43.7</v>
      </c>
      <c r="D17" s="94">
        <v>55.9</v>
      </c>
    </row>
    <row r="18" spans="1:4">
      <c r="A18" s="33" t="s">
        <v>42</v>
      </c>
      <c r="B18" s="124">
        <v>890</v>
      </c>
      <c r="C18" s="94">
        <v>38.200000000000003</v>
      </c>
      <c r="D18" s="94">
        <v>53.2</v>
      </c>
    </row>
    <row r="19" spans="1:4">
      <c r="A19" s="33" t="s">
        <v>43</v>
      </c>
      <c r="B19" s="124">
        <v>887</v>
      </c>
      <c r="C19" s="94">
        <v>46.8</v>
      </c>
      <c r="D19" s="94">
        <v>57.4</v>
      </c>
    </row>
    <row r="20" spans="1:4">
      <c r="A20" s="33" t="s">
        <v>44</v>
      </c>
      <c r="B20" s="124">
        <v>891</v>
      </c>
      <c r="C20" s="94">
        <v>49.9</v>
      </c>
      <c r="D20" s="94">
        <v>55.2</v>
      </c>
    </row>
    <row r="21" spans="1:4">
      <c r="A21" s="33" t="s">
        <v>45</v>
      </c>
      <c r="B21" s="124">
        <v>883</v>
      </c>
      <c r="C21" s="94">
        <v>38.1</v>
      </c>
      <c r="D21" s="94">
        <v>52.1</v>
      </c>
    </row>
    <row r="22" spans="1:4">
      <c r="A22" s="33" t="s">
        <v>46</v>
      </c>
      <c r="B22" s="124">
        <v>894</v>
      </c>
      <c r="C22" s="94">
        <v>41.5</v>
      </c>
      <c r="D22" s="94">
        <v>57.5</v>
      </c>
    </row>
    <row r="23" spans="1:4">
      <c r="A23" s="33" t="s">
        <v>47</v>
      </c>
      <c r="B23" s="124">
        <v>886</v>
      </c>
      <c r="C23" s="94">
        <v>41.8</v>
      </c>
      <c r="D23" s="94">
        <v>55.3</v>
      </c>
    </row>
    <row r="24" spans="1:4">
      <c r="A24" s="33" t="s">
        <v>48</v>
      </c>
      <c r="B24" s="124">
        <v>893</v>
      </c>
      <c r="C24" s="94">
        <v>41.3</v>
      </c>
      <c r="D24" s="94">
        <v>60.9</v>
      </c>
    </row>
    <row r="25" spans="1:4">
      <c r="A25" s="33" t="s">
        <v>29</v>
      </c>
      <c r="B25" s="124">
        <v>878</v>
      </c>
      <c r="C25" s="94">
        <v>35.9</v>
      </c>
      <c r="D25" s="94">
        <v>48.9</v>
      </c>
    </row>
    <row r="26" spans="1:4">
      <c r="A26" s="33" t="s">
        <v>4</v>
      </c>
      <c r="B26" s="124">
        <v>884</v>
      </c>
      <c r="C26" s="94">
        <v>35.200000000000003</v>
      </c>
      <c r="D26" s="94">
        <v>48.9</v>
      </c>
    </row>
    <row r="27" spans="1:4" ht="22.5" customHeight="1">
      <c r="A27" s="274" t="s">
        <v>1354</v>
      </c>
      <c r="B27" s="274"/>
      <c r="C27" s="274"/>
      <c r="D27" s="274"/>
    </row>
  </sheetData>
  <mergeCells count="3">
    <mergeCell ref="A2:D2"/>
    <mergeCell ref="A27:D27"/>
    <mergeCell ref="A1:D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31" sqref="A31:J31"/>
    </sheetView>
  </sheetViews>
  <sheetFormatPr defaultRowHeight="16.5"/>
  <cols>
    <col min="10" max="10" width="17.875" customWidth="1"/>
  </cols>
  <sheetData>
    <row r="1" spans="1:10" ht="26.25">
      <c r="A1" s="297" t="s">
        <v>1367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7.25" customHeight="1">
      <c r="A2" s="273" t="s">
        <v>1356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0" ht="16.5" customHeight="1">
      <c r="A3" s="278" t="s">
        <v>74</v>
      </c>
      <c r="B3" s="278" t="s">
        <v>1357</v>
      </c>
      <c r="C3" s="278"/>
      <c r="D3" s="278"/>
      <c r="E3" s="278"/>
      <c r="F3" s="278"/>
      <c r="G3" s="278"/>
      <c r="H3" s="278"/>
      <c r="I3" s="278"/>
      <c r="J3" s="278"/>
    </row>
    <row r="4" spans="1:10">
      <c r="A4" s="278"/>
      <c r="B4" s="278" t="s">
        <v>696</v>
      </c>
      <c r="C4" s="29" t="s">
        <v>1001</v>
      </c>
      <c r="D4" s="29" t="s">
        <v>1361</v>
      </c>
      <c r="E4" s="29" t="s">
        <v>1358</v>
      </c>
      <c r="F4" s="29" t="s">
        <v>1250</v>
      </c>
      <c r="G4" s="29" t="s">
        <v>1251</v>
      </c>
      <c r="H4" s="278" t="s">
        <v>1359</v>
      </c>
      <c r="I4" s="278" t="s">
        <v>996</v>
      </c>
      <c r="J4" s="29" t="s">
        <v>1360</v>
      </c>
    </row>
    <row r="5" spans="1:10" ht="24">
      <c r="A5" s="278"/>
      <c r="B5" s="278"/>
      <c r="C5" s="29" t="s">
        <v>1362</v>
      </c>
      <c r="D5" s="29" t="s">
        <v>1363</v>
      </c>
      <c r="E5" s="29" t="s">
        <v>308</v>
      </c>
      <c r="F5" s="29" t="s">
        <v>1361</v>
      </c>
      <c r="G5" s="29" t="s">
        <v>1361</v>
      </c>
      <c r="H5" s="278"/>
      <c r="I5" s="278"/>
      <c r="J5" s="29" t="s">
        <v>1364</v>
      </c>
    </row>
    <row r="6" spans="1:10">
      <c r="A6" s="129">
        <v>2022</v>
      </c>
      <c r="B6" s="130">
        <v>3453</v>
      </c>
      <c r="C6" s="130">
        <v>26</v>
      </c>
      <c r="D6" s="130">
        <v>1052</v>
      </c>
      <c r="E6" s="130">
        <v>82</v>
      </c>
      <c r="F6" s="130">
        <v>515</v>
      </c>
      <c r="G6" s="130">
        <v>376</v>
      </c>
      <c r="H6" s="220" t="s">
        <v>93</v>
      </c>
      <c r="I6" s="130">
        <v>837</v>
      </c>
      <c r="J6" s="38">
        <v>565</v>
      </c>
    </row>
    <row r="7" spans="1:10">
      <c r="A7" s="33">
        <v>2021</v>
      </c>
      <c r="B7" s="70">
        <v>3450</v>
      </c>
      <c r="C7" s="33">
        <v>25</v>
      </c>
      <c r="D7" s="70">
        <v>1046</v>
      </c>
      <c r="E7" s="33">
        <v>82</v>
      </c>
      <c r="F7" s="33">
        <v>504</v>
      </c>
      <c r="G7" s="33">
        <v>395</v>
      </c>
      <c r="H7" s="33" t="s">
        <v>93</v>
      </c>
      <c r="I7" s="33">
        <v>833</v>
      </c>
      <c r="J7" s="33">
        <v>565</v>
      </c>
    </row>
    <row r="8" spans="1:10">
      <c r="A8" s="33">
        <v>2020</v>
      </c>
      <c r="B8" s="70">
        <v>3408</v>
      </c>
      <c r="C8" s="33">
        <v>23</v>
      </c>
      <c r="D8" s="70">
        <v>1019</v>
      </c>
      <c r="E8" s="33">
        <v>90</v>
      </c>
      <c r="F8" s="33">
        <v>499</v>
      </c>
      <c r="G8" s="33">
        <v>396</v>
      </c>
      <c r="H8" s="33">
        <v>1</v>
      </c>
      <c r="I8" s="33">
        <v>816</v>
      </c>
      <c r="J8" s="33">
        <v>564</v>
      </c>
    </row>
    <row r="9" spans="1:10">
      <c r="A9" s="33" t="s">
        <v>32</v>
      </c>
      <c r="B9" s="94">
        <v>404</v>
      </c>
      <c r="C9" s="130">
        <v>5</v>
      </c>
      <c r="D9" s="130">
        <v>146</v>
      </c>
      <c r="E9" s="94">
        <v>9</v>
      </c>
      <c r="F9" s="130">
        <v>69</v>
      </c>
      <c r="G9" s="130">
        <v>54</v>
      </c>
      <c r="H9" s="220" t="s">
        <v>93</v>
      </c>
      <c r="I9" s="94">
        <v>119</v>
      </c>
      <c r="J9" s="38">
        <v>2</v>
      </c>
    </row>
    <row r="10" spans="1:10">
      <c r="A10" s="33" t="s">
        <v>33</v>
      </c>
      <c r="B10" s="94">
        <v>490</v>
      </c>
      <c r="C10" s="130">
        <v>3</v>
      </c>
      <c r="D10" s="130">
        <v>167</v>
      </c>
      <c r="E10" s="94">
        <v>12</v>
      </c>
      <c r="F10" s="130">
        <v>88</v>
      </c>
      <c r="G10" s="130">
        <v>57</v>
      </c>
      <c r="H10" s="220" t="s">
        <v>93</v>
      </c>
      <c r="I10" s="94">
        <v>122</v>
      </c>
      <c r="J10" s="38">
        <v>41</v>
      </c>
    </row>
    <row r="11" spans="1:10">
      <c r="A11" s="33" t="s">
        <v>34</v>
      </c>
      <c r="B11" s="94">
        <v>486</v>
      </c>
      <c r="C11" s="130">
        <v>6</v>
      </c>
      <c r="D11" s="130">
        <v>163</v>
      </c>
      <c r="E11" s="94">
        <v>7</v>
      </c>
      <c r="F11" s="130">
        <v>97</v>
      </c>
      <c r="G11" s="130">
        <v>55</v>
      </c>
      <c r="H11" s="220" t="s">
        <v>93</v>
      </c>
      <c r="I11" s="94">
        <v>126</v>
      </c>
      <c r="J11" s="38">
        <v>32</v>
      </c>
    </row>
    <row r="12" spans="1:10">
      <c r="A12" s="33" t="s">
        <v>35</v>
      </c>
      <c r="B12" s="94">
        <v>225</v>
      </c>
      <c r="C12" s="130">
        <v>2</v>
      </c>
      <c r="D12" s="130">
        <v>73</v>
      </c>
      <c r="E12" s="94">
        <v>7</v>
      </c>
      <c r="F12" s="130">
        <v>34</v>
      </c>
      <c r="G12" s="130">
        <v>26</v>
      </c>
      <c r="H12" s="220" t="s">
        <v>93</v>
      </c>
      <c r="I12" s="94">
        <v>54</v>
      </c>
      <c r="J12" s="38">
        <v>29</v>
      </c>
    </row>
    <row r="13" spans="1:10">
      <c r="A13" s="33" t="s">
        <v>36</v>
      </c>
      <c r="B13" s="94">
        <v>206</v>
      </c>
      <c r="C13" s="130">
        <v>2</v>
      </c>
      <c r="D13" s="130">
        <v>62</v>
      </c>
      <c r="E13" s="94">
        <v>5</v>
      </c>
      <c r="F13" s="130">
        <v>40</v>
      </c>
      <c r="G13" s="130">
        <v>25</v>
      </c>
      <c r="H13" s="220" t="s">
        <v>93</v>
      </c>
      <c r="I13" s="94">
        <v>49</v>
      </c>
      <c r="J13" s="38">
        <v>23</v>
      </c>
    </row>
    <row r="14" spans="1:10">
      <c r="A14" s="33" t="s">
        <v>37</v>
      </c>
      <c r="B14" s="94">
        <v>102</v>
      </c>
      <c r="C14" s="220" t="s">
        <v>93</v>
      </c>
      <c r="D14" s="130">
        <v>27</v>
      </c>
      <c r="E14" s="94">
        <v>6</v>
      </c>
      <c r="F14" s="130">
        <v>13</v>
      </c>
      <c r="G14" s="130">
        <v>11</v>
      </c>
      <c r="H14" s="220" t="s">
        <v>93</v>
      </c>
      <c r="I14" s="94">
        <v>22</v>
      </c>
      <c r="J14" s="38">
        <v>23</v>
      </c>
    </row>
    <row r="15" spans="1:10">
      <c r="A15" s="33" t="s">
        <v>38</v>
      </c>
      <c r="B15" s="94">
        <v>71</v>
      </c>
      <c r="C15" s="220" t="s">
        <v>93</v>
      </c>
      <c r="D15" s="130">
        <v>14</v>
      </c>
      <c r="E15" s="94">
        <v>1</v>
      </c>
      <c r="F15" s="130">
        <v>10</v>
      </c>
      <c r="G15" s="130">
        <v>5</v>
      </c>
      <c r="H15" s="220" t="s">
        <v>93</v>
      </c>
      <c r="I15" s="94">
        <v>17</v>
      </c>
      <c r="J15" s="38">
        <v>24</v>
      </c>
    </row>
    <row r="16" spans="1:10">
      <c r="A16" s="33" t="s">
        <v>24</v>
      </c>
      <c r="B16" s="94">
        <v>57</v>
      </c>
      <c r="C16" s="220" t="s">
        <v>93</v>
      </c>
      <c r="D16" s="130">
        <v>11</v>
      </c>
      <c r="E16" s="94">
        <v>3</v>
      </c>
      <c r="F16" s="130">
        <v>5</v>
      </c>
      <c r="G16" s="130">
        <v>7</v>
      </c>
      <c r="H16" s="220" t="s">
        <v>93</v>
      </c>
      <c r="I16" s="94">
        <v>11</v>
      </c>
      <c r="J16" s="38">
        <v>20</v>
      </c>
    </row>
    <row r="17" spans="1:10">
      <c r="A17" s="33" t="s">
        <v>39</v>
      </c>
      <c r="B17" s="94">
        <v>138</v>
      </c>
      <c r="C17" s="130">
        <v>1</v>
      </c>
      <c r="D17" s="130">
        <v>37</v>
      </c>
      <c r="E17" s="94">
        <v>1</v>
      </c>
      <c r="F17" s="130">
        <v>12</v>
      </c>
      <c r="G17" s="130">
        <v>13</v>
      </c>
      <c r="H17" s="220" t="s">
        <v>93</v>
      </c>
      <c r="I17" s="94">
        <v>31</v>
      </c>
      <c r="J17" s="38">
        <v>43</v>
      </c>
    </row>
    <row r="18" spans="1:10">
      <c r="A18" s="33" t="s">
        <v>26</v>
      </c>
      <c r="B18" s="94">
        <v>100</v>
      </c>
      <c r="C18" s="220" t="s">
        <v>93</v>
      </c>
      <c r="D18" s="130">
        <v>27</v>
      </c>
      <c r="E18" s="94">
        <v>3</v>
      </c>
      <c r="F18" s="130">
        <v>9</v>
      </c>
      <c r="G18" s="130">
        <v>10</v>
      </c>
      <c r="H18" s="220" t="s">
        <v>93</v>
      </c>
      <c r="I18" s="94">
        <v>25</v>
      </c>
      <c r="J18" s="38">
        <v>26</v>
      </c>
    </row>
    <row r="19" spans="1:10">
      <c r="A19" s="33" t="s">
        <v>40</v>
      </c>
      <c r="B19" s="94">
        <v>135</v>
      </c>
      <c r="C19" s="130">
        <v>1</v>
      </c>
      <c r="D19" s="130">
        <v>35</v>
      </c>
      <c r="E19" s="94">
        <v>13</v>
      </c>
      <c r="F19" s="130">
        <v>17</v>
      </c>
      <c r="G19" s="130">
        <v>10</v>
      </c>
      <c r="H19" s="220" t="s">
        <v>93</v>
      </c>
      <c r="I19" s="94">
        <v>33</v>
      </c>
      <c r="J19" s="38">
        <v>26</v>
      </c>
    </row>
    <row r="20" spans="1:10">
      <c r="A20" s="33" t="s">
        <v>5</v>
      </c>
      <c r="B20" s="94">
        <v>81</v>
      </c>
      <c r="C20" s="130">
        <v>1</v>
      </c>
      <c r="D20" s="130">
        <v>25</v>
      </c>
      <c r="E20" s="94">
        <v>1</v>
      </c>
      <c r="F20" s="130">
        <v>9</v>
      </c>
      <c r="G20" s="130">
        <v>9</v>
      </c>
      <c r="H20" s="220" t="s">
        <v>93</v>
      </c>
      <c r="I20" s="94">
        <v>16</v>
      </c>
      <c r="J20" s="38">
        <v>20</v>
      </c>
    </row>
    <row r="21" spans="1:10">
      <c r="A21" s="33" t="s">
        <v>41</v>
      </c>
      <c r="B21" s="94">
        <v>69</v>
      </c>
      <c r="C21" s="220" t="s">
        <v>93</v>
      </c>
      <c r="D21" s="130">
        <v>21</v>
      </c>
      <c r="E21" s="94">
        <v>1</v>
      </c>
      <c r="F21" s="130">
        <v>7</v>
      </c>
      <c r="G21" s="130">
        <v>7</v>
      </c>
      <c r="H21" s="220" t="s">
        <v>93</v>
      </c>
      <c r="I21" s="94">
        <v>15</v>
      </c>
      <c r="J21" s="38">
        <v>18</v>
      </c>
    </row>
    <row r="22" spans="1:10">
      <c r="A22" s="33" t="s">
        <v>42</v>
      </c>
      <c r="B22" s="94">
        <v>134</v>
      </c>
      <c r="C22" s="130">
        <v>2</v>
      </c>
      <c r="D22" s="130">
        <v>42</v>
      </c>
      <c r="E22" s="94">
        <v>1</v>
      </c>
      <c r="F22" s="130">
        <v>16</v>
      </c>
      <c r="G22" s="130">
        <v>8</v>
      </c>
      <c r="H22" s="220" t="s">
        <v>93</v>
      </c>
      <c r="I22" s="94">
        <v>33</v>
      </c>
      <c r="J22" s="38">
        <v>32</v>
      </c>
    </row>
    <row r="23" spans="1:10">
      <c r="A23" s="33" t="s">
        <v>43</v>
      </c>
      <c r="B23" s="94">
        <v>101</v>
      </c>
      <c r="C23" s="220" t="s">
        <v>93</v>
      </c>
      <c r="D23" s="130">
        <v>27</v>
      </c>
      <c r="E23" s="94">
        <v>1</v>
      </c>
      <c r="F23" s="130">
        <v>12</v>
      </c>
      <c r="G23" s="130">
        <v>14</v>
      </c>
      <c r="H23" s="220" t="s">
        <v>93</v>
      </c>
      <c r="I23" s="94">
        <v>23</v>
      </c>
      <c r="J23" s="38">
        <v>24</v>
      </c>
    </row>
    <row r="24" spans="1:10">
      <c r="A24" s="33" t="s">
        <v>44</v>
      </c>
      <c r="B24" s="94">
        <v>152</v>
      </c>
      <c r="C24" s="130">
        <v>1</v>
      </c>
      <c r="D24" s="130">
        <v>52</v>
      </c>
      <c r="E24" s="94">
        <v>4</v>
      </c>
      <c r="F24" s="130">
        <v>21</v>
      </c>
      <c r="G24" s="130">
        <v>17</v>
      </c>
      <c r="H24" s="220" t="s">
        <v>93</v>
      </c>
      <c r="I24" s="94">
        <v>37</v>
      </c>
      <c r="J24" s="38">
        <v>20</v>
      </c>
    </row>
    <row r="25" spans="1:10">
      <c r="A25" s="33" t="s">
        <v>45</v>
      </c>
      <c r="B25" s="94">
        <v>74</v>
      </c>
      <c r="C25" s="220" t="s">
        <v>93</v>
      </c>
      <c r="D25" s="130">
        <v>17</v>
      </c>
      <c r="E25" s="94">
        <v>1</v>
      </c>
      <c r="F25" s="130">
        <v>8</v>
      </c>
      <c r="G25" s="130">
        <v>8</v>
      </c>
      <c r="H25" s="220" t="s">
        <v>93</v>
      </c>
      <c r="I25" s="94">
        <v>15</v>
      </c>
      <c r="J25" s="38">
        <v>25</v>
      </c>
    </row>
    <row r="26" spans="1:10">
      <c r="A26" s="33" t="s">
        <v>46</v>
      </c>
      <c r="B26" s="94">
        <v>117</v>
      </c>
      <c r="C26" s="130">
        <v>2</v>
      </c>
      <c r="D26" s="130">
        <v>35</v>
      </c>
      <c r="E26" s="94">
        <v>1</v>
      </c>
      <c r="F26" s="130">
        <v>17</v>
      </c>
      <c r="G26" s="130">
        <v>14</v>
      </c>
      <c r="H26" s="220" t="s">
        <v>93</v>
      </c>
      <c r="I26" s="94">
        <v>26</v>
      </c>
      <c r="J26" s="38">
        <v>22</v>
      </c>
    </row>
    <row r="27" spans="1:10">
      <c r="A27" s="33" t="s">
        <v>47</v>
      </c>
      <c r="B27" s="94">
        <v>74</v>
      </c>
      <c r="C27" s="220" t="s">
        <v>93</v>
      </c>
      <c r="D27" s="130">
        <v>18</v>
      </c>
      <c r="E27" s="94">
        <v>2</v>
      </c>
      <c r="F27" s="130">
        <v>9</v>
      </c>
      <c r="G27" s="130">
        <v>7</v>
      </c>
      <c r="H27" s="220" t="s">
        <v>93</v>
      </c>
      <c r="I27" s="94">
        <v>16</v>
      </c>
      <c r="J27" s="38">
        <v>22</v>
      </c>
    </row>
    <row r="28" spans="1:10">
      <c r="A28" s="33" t="s">
        <v>48</v>
      </c>
      <c r="B28" s="94">
        <v>95</v>
      </c>
      <c r="C28" s="220" t="s">
        <v>93</v>
      </c>
      <c r="D28" s="130">
        <v>23</v>
      </c>
      <c r="E28" s="220" t="s">
        <v>93</v>
      </c>
      <c r="F28" s="130">
        <v>11</v>
      </c>
      <c r="G28" s="130">
        <v>8</v>
      </c>
      <c r="H28" s="220" t="s">
        <v>93</v>
      </c>
      <c r="I28" s="94">
        <v>22</v>
      </c>
      <c r="J28" s="38">
        <v>31</v>
      </c>
    </row>
    <row r="29" spans="1:10">
      <c r="A29" s="33" t="s">
        <v>29</v>
      </c>
      <c r="B29" s="94">
        <v>66</v>
      </c>
      <c r="C29" s="220" t="s">
        <v>93</v>
      </c>
      <c r="D29" s="130">
        <v>17</v>
      </c>
      <c r="E29" s="94">
        <v>1</v>
      </c>
      <c r="F29" s="130">
        <v>7</v>
      </c>
      <c r="G29" s="130">
        <v>5</v>
      </c>
      <c r="H29" s="220" t="s">
        <v>93</v>
      </c>
      <c r="I29" s="94">
        <v>14</v>
      </c>
      <c r="J29" s="38">
        <v>22</v>
      </c>
    </row>
    <row r="30" spans="1:10">
      <c r="A30" s="33" t="s">
        <v>4</v>
      </c>
      <c r="B30" s="94">
        <v>76</v>
      </c>
      <c r="C30" s="220" t="s">
        <v>93</v>
      </c>
      <c r="D30" s="130">
        <v>13</v>
      </c>
      <c r="E30" s="94">
        <v>2</v>
      </c>
      <c r="F30" s="130">
        <v>4</v>
      </c>
      <c r="G30" s="130">
        <v>6</v>
      </c>
      <c r="H30" s="220" t="s">
        <v>93</v>
      </c>
      <c r="I30" s="94">
        <v>11</v>
      </c>
      <c r="J30" s="38">
        <v>40</v>
      </c>
    </row>
    <row r="31" spans="1:10">
      <c r="A31" s="274" t="s">
        <v>1524</v>
      </c>
      <c r="B31" s="274"/>
      <c r="C31" s="274"/>
      <c r="D31" s="274"/>
      <c r="E31" s="274"/>
      <c r="F31" s="274"/>
      <c r="G31" s="274"/>
      <c r="H31" s="274"/>
      <c r="I31" s="274"/>
      <c r="J31" s="274"/>
    </row>
  </sheetData>
  <mergeCells count="8">
    <mergeCell ref="A1:J1"/>
    <mergeCell ref="A31:J31"/>
    <mergeCell ref="A3:A5"/>
    <mergeCell ref="B3:J3"/>
    <mergeCell ref="B4:B5"/>
    <mergeCell ref="H4:H5"/>
    <mergeCell ref="I4:I5"/>
    <mergeCell ref="A2:J2"/>
  </mergeCells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33" sqref="A33:F33"/>
    </sheetView>
  </sheetViews>
  <sheetFormatPr defaultRowHeight="16.5"/>
  <sheetData>
    <row r="1" spans="1:6" ht="26.25">
      <c r="A1" s="269" t="s">
        <v>1366</v>
      </c>
      <c r="B1" s="269"/>
      <c r="C1" s="269"/>
      <c r="D1" s="269"/>
      <c r="E1" s="269"/>
      <c r="F1" s="269"/>
    </row>
    <row r="2" spans="1:6">
      <c r="A2" s="273" t="s">
        <v>1365</v>
      </c>
      <c r="B2" s="273"/>
      <c r="C2" s="273"/>
      <c r="D2" s="273"/>
      <c r="E2" s="273"/>
      <c r="F2" s="273"/>
    </row>
    <row r="3" spans="1:6">
      <c r="A3" s="29" t="s">
        <v>74</v>
      </c>
      <c r="B3" s="29" t="s">
        <v>696</v>
      </c>
      <c r="C3" s="29" t="s">
        <v>1001</v>
      </c>
      <c r="D3" s="29" t="s">
        <v>308</v>
      </c>
      <c r="E3" s="29" t="s">
        <v>1000</v>
      </c>
      <c r="F3" s="29" t="s">
        <v>995</v>
      </c>
    </row>
    <row r="4" spans="1:6">
      <c r="A4" s="131" t="s">
        <v>30</v>
      </c>
      <c r="B4" s="132">
        <f t="shared" ref="B4:B32" si="0">SUM(C4:F4)</f>
        <v>35719</v>
      </c>
      <c r="C4" s="132">
        <v>8084</v>
      </c>
      <c r="D4" s="132">
        <v>8622</v>
      </c>
      <c r="E4" s="132">
        <v>17159</v>
      </c>
      <c r="F4" s="132">
        <v>1854</v>
      </c>
    </row>
    <row r="5" spans="1:6">
      <c r="A5" s="33" t="s">
        <v>32</v>
      </c>
      <c r="B5" s="73">
        <f t="shared" si="0"/>
        <v>6862</v>
      </c>
      <c r="C5" s="121">
        <v>1951</v>
      </c>
      <c r="D5" s="121">
        <v>1395</v>
      </c>
      <c r="E5" s="121">
        <v>2867</v>
      </c>
      <c r="F5" s="121">
        <v>649</v>
      </c>
    </row>
    <row r="6" spans="1:6">
      <c r="A6" s="33" t="s">
        <v>43</v>
      </c>
      <c r="B6" s="73">
        <f t="shared" si="0"/>
        <v>492</v>
      </c>
      <c r="C6" s="121">
        <v>0</v>
      </c>
      <c r="D6" s="121">
        <v>347</v>
      </c>
      <c r="E6" s="121">
        <v>145</v>
      </c>
      <c r="F6" s="121">
        <v>0</v>
      </c>
    </row>
    <row r="7" spans="1:6">
      <c r="A7" s="33" t="s">
        <v>44</v>
      </c>
      <c r="B7" s="73">
        <f t="shared" si="0"/>
        <v>1116</v>
      </c>
      <c r="C7" s="121">
        <v>272</v>
      </c>
      <c r="D7" s="121">
        <v>44</v>
      </c>
      <c r="E7" s="121">
        <v>672</v>
      </c>
      <c r="F7" s="121">
        <v>128</v>
      </c>
    </row>
    <row r="8" spans="1:6">
      <c r="A8" s="33" t="s">
        <v>45</v>
      </c>
      <c r="B8" s="73">
        <f t="shared" si="0"/>
        <v>310</v>
      </c>
      <c r="C8" s="121">
        <v>0</v>
      </c>
      <c r="D8" s="121">
        <v>140</v>
      </c>
      <c r="E8" s="121">
        <v>170</v>
      </c>
      <c r="F8" s="121">
        <v>0</v>
      </c>
    </row>
    <row r="9" spans="1:6">
      <c r="A9" s="33" t="s">
        <v>29</v>
      </c>
      <c r="B9" s="73">
        <f t="shared" si="0"/>
        <v>201</v>
      </c>
      <c r="C9" s="121">
        <v>0</v>
      </c>
      <c r="D9" s="121">
        <v>135</v>
      </c>
      <c r="E9" s="121">
        <v>66</v>
      </c>
      <c r="F9" s="121">
        <v>0</v>
      </c>
    </row>
    <row r="10" spans="1:6">
      <c r="A10" s="33" t="s">
        <v>4</v>
      </c>
      <c r="B10" s="73">
        <f t="shared" si="0"/>
        <v>338</v>
      </c>
      <c r="C10" s="121">
        <v>0</v>
      </c>
      <c r="D10" s="121">
        <v>60</v>
      </c>
      <c r="E10" s="121">
        <v>278</v>
      </c>
      <c r="F10" s="121">
        <v>0</v>
      </c>
    </row>
    <row r="11" spans="1:6">
      <c r="A11" s="134" t="s">
        <v>65</v>
      </c>
      <c r="B11" s="133">
        <f t="shared" si="0"/>
        <v>9319</v>
      </c>
      <c r="C11" s="133">
        <v>2223</v>
      </c>
      <c r="D11" s="133">
        <v>2121</v>
      </c>
      <c r="E11" s="133">
        <v>4198</v>
      </c>
      <c r="F11" s="133">
        <v>777</v>
      </c>
    </row>
    <row r="12" spans="1:6">
      <c r="A12" s="33" t="s">
        <v>33</v>
      </c>
      <c r="B12" s="73">
        <f t="shared" si="0"/>
        <v>4518</v>
      </c>
      <c r="C12" s="121">
        <v>966</v>
      </c>
      <c r="D12" s="121">
        <v>915</v>
      </c>
      <c r="E12" s="121">
        <v>2437</v>
      </c>
      <c r="F12" s="121">
        <v>200</v>
      </c>
    </row>
    <row r="13" spans="1:6">
      <c r="A13" s="134" t="s">
        <v>66</v>
      </c>
      <c r="B13" s="133">
        <f t="shared" si="0"/>
        <v>4518</v>
      </c>
      <c r="C13" s="133">
        <v>966</v>
      </c>
      <c r="D13" s="133">
        <v>915</v>
      </c>
      <c r="E13" s="133">
        <v>2437</v>
      </c>
      <c r="F13" s="133">
        <v>200</v>
      </c>
    </row>
    <row r="14" spans="1:6">
      <c r="A14" s="33" t="s">
        <v>34</v>
      </c>
      <c r="B14" s="73">
        <f t="shared" si="0"/>
        <v>5855</v>
      </c>
      <c r="C14" s="121">
        <v>1719</v>
      </c>
      <c r="D14" s="121">
        <v>1844</v>
      </c>
      <c r="E14" s="121">
        <v>1936</v>
      </c>
      <c r="F14" s="121">
        <v>356</v>
      </c>
    </row>
    <row r="15" spans="1:6">
      <c r="A15" s="33" t="s">
        <v>36</v>
      </c>
      <c r="B15" s="73">
        <f t="shared" si="0"/>
        <v>1554</v>
      </c>
      <c r="C15" s="121">
        <v>369</v>
      </c>
      <c r="D15" s="121">
        <v>309</v>
      </c>
      <c r="E15" s="121">
        <v>782</v>
      </c>
      <c r="F15" s="121">
        <v>94</v>
      </c>
    </row>
    <row r="16" spans="1:6">
      <c r="A16" s="33" t="s">
        <v>24</v>
      </c>
      <c r="B16" s="73">
        <f t="shared" si="0"/>
        <v>573</v>
      </c>
      <c r="C16" s="121">
        <v>0</v>
      </c>
      <c r="D16" s="121">
        <v>97</v>
      </c>
      <c r="E16" s="121">
        <v>476</v>
      </c>
      <c r="F16" s="121">
        <v>0</v>
      </c>
    </row>
    <row r="17" spans="1:6">
      <c r="A17" s="33" t="s">
        <v>39</v>
      </c>
      <c r="B17" s="73">
        <f t="shared" si="0"/>
        <v>1358</v>
      </c>
      <c r="C17" s="121">
        <v>293</v>
      </c>
      <c r="D17" s="121">
        <v>894</v>
      </c>
      <c r="E17" s="121">
        <v>171</v>
      </c>
      <c r="F17" s="121">
        <v>0</v>
      </c>
    </row>
    <row r="18" spans="1:6">
      <c r="A18" s="33" t="s">
        <v>26</v>
      </c>
      <c r="B18" s="73">
        <f t="shared" si="0"/>
        <v>980</v>
      </c>
      <c r="C18" s="121">
        <v>0</v>
      </c>
      <c r="D18" s="121">
        <v>441</v>
      </c>
      <c r="E18" s="121">
        <v>539</v>
      </c>
      <c r="F18" s="121">
        <v>0</v>
      </c>
    </row>
    <row r="19" spans="1:6">
      <c r="A19" s="134" t="s">
        <v>67</v>
      </c>
      <c r="B19" s="133">
        <f t="shared" si="0"/>
        <v>9340</v>
      </c>
      <c r="C19" s="133">
        <v>2381</v>
      </c>
      <c r="D19" s="133">
        <v>3144</v>
      </c>
      <c r="E19" s="133">
        <v>3365</v>
      </c>
      <c r="F19" s="133">
        <v>450</v>
      </c>
    </row>
    <row r="20" spans="1:6">
      <c r="A20" s="33" t="s">
        <v>35</v>
      </c>
      <c r="B20" s="73">
        <f t="shared" si="0"/>
        <v>2872</v>
      </c>
      <c r="C20" s="121">
        <v>368</v>
      </c>
      <c r="D20" s="121">
        <v>38</v>
      </c>
      <c r="E20" s="121">
        <v>2264</v>
      </c>
      <c r="F20" s="121">
        <v>202</v>
      </c>
    </row>
    <row r="21" spans="1:6">
      <c r="A21" s="33" t="s">
        <v>38</v>
      </c>
      <c r="B21" s="73">
        <f t="shared" si="0"/>
        <v>237</v>
      </c>
      <c r="C21" s="121">
        <v>0</v>
      </c>
      <c r="D21" s="121">
        <v>91</v>
      </c>
      <c r="E21" s="121">
        <v>146</v>
      </c>
      <c r="F21" s="121">
        <v>0</v>
      </c>
    </row>
    <row r="22" spans="1:6">
      <c r="A22" s="33" t="s">
        <v>40</v>
      </c>
      <c r="B22" s="73">
        <f t="shared" si="0"/>
        <v>3927</v>
      </c>
      <c r="C22" s="121">
        <v>684</v>
      </c>
      <c r="D22" s="121">
        <v>849</v>
      </c>
      <c r="E22" s="121">
        <v>2214</v>
      </c>
      <c r="F22" s="121">
        <v>180</v>
      </c>
    </row>
    <row r="23" spans="1:6">
      <c r="A23" s="134" t="s">
        <v>68</v>
      </c>
      <c r="B23" s="133">
        <f t="shared" si="0"/>
        <v>7036</v>
      </c>
      <c r="C23" s="133">
        <v>1052</v>
      </c>
      <c r="D23" s="133">
        <v>978</v>
      </c>
      <c r="E23" s="133">
        <v>4624</v>
      </c>
      <c r="F23" s="133">
        <v>382</v>
      </c>
    </row>
    <row r="24" spans="1:6">
      <c r="A24" s="33" t="s">
        <v>42</v>
      </c>
      <c r="B24" s="73">
        <f t="shared" si="0"/>
        <v>1065</v>
      </c>
      <c r="C24" s="121">
        <v>785</v>
      </c>
      <c r="D24" s="121">
        <v>85</v>
      </c>
      <c r="E24" s="121">
        <v>195</v>
      </c>
      <c r="F24" s="121">
        <v>0</v>
      </c>
    </row>
    <row r="25" spans="1:6">
      <c r="A25" s="33" t="s">
        <v>41</v>
      </c>
      <c r="B25" s="73">
        <f t="shared" si="0"/>
        <v>432</v>
      </c>
      <c r="C25" s="121">
        <v>0</v>
      </c>
      <c r="D25" s="121">
        <v>199</v>
      </c>
      <c r="E25" s="121">
        <v>233</v>
      </c>
      <c r="F25" s="121">
        <v>0</v>
      </c>
    </row>
    <row r="26" spans="1:6">
      <c r="A26" s="33" t="s">
        <v>5</v>
      </c>
      <c r="B26" s="73">
        <f t="shared" si="0"/>
        <v>559</v>
      </c>
      <c r="C26" s="121">
        <v>182</v>
      </c>
      <c r="D26" s="121">
        <v>232</v>
      </c>
      <c r="E26" s="121">
        <v>145</v>
      </c>
      <c r="F26" s="121">
        <v>0</v>
      </c>
    </row>
    <row r="27" spans="1:6">
      <c r="A27" s="33" t="s">
        <v>48</v>
      </c>
      <c r="B27" s="73">
        <f t="shared" si="0"/>
        <v>120</v>
      </c>
      <c r="C27" s="121">
        <v>0</v>
      </c>
      <c r="D27" s="121">
        <v>120</v>
      </c>
      <c r="E27" s="121">
        <v>0</v>
      </c>
      <c r="F27" s="121">
        <v>0</v>
      </c>
    </row>
    <row r="28" spans="1:6">
      <c r="A28" s="134" t="s">
        <v>69</v>
      </c>
      <c r="B28" s="133">
        <f t="shared" si="0"/>
        <v>2176</v>
      </c>
      <c r="C28" s="133">
        <v>967</v>
      </c>
      <c r="D28" s="133">
        <v>636</v>
      </c>
      <c r="E28" s="133">
        <v>573</v>
      </c>
      <c r="F28" s="133">
        <v>0</v>
      </c>
    </row>
    <row r="29" spans="1:6">
      <c r="A29" s="33" t="s">
        <v>46</v>
      </c>
      <c r="B29" s="73">
        <f t="shared" si="0"/>
        <v>637</v>
      </c>
      <c r="C29" s="121">
        <v>495</v>
      </c>
      <c r="D29" s="121">
        <v>0</v>
      </c>
      <c r="E29" s="121">
        <v>142</v>
      </c>
      <c r="F29" s="121">
        <v>0</v>
      </c>
    </row>
    <row r="30" spans="1:6">
      <c r="A30" s="33" t="s">
        <v>37</v>
      </c>
      <c r="B30" s="73">
        <f t="shared" si="0"/>
        <v>1058</v>
      </c>
      <c r="C30" s="121">
        <v>0</v>
      </c>
      <c r="D30" s="121">
        <v>86</v>
      </c>
      <c r="E30" s="121">
        <v>927</v>
      </c>
      <c r="F30" s="121">
        <v>45</v>
      </c>
    </row>
    <row r="31" spans="1:6">
      <c r="A31" s="33" t="s">
        <v>47</v>
      </c>
      <c r="B31" s="73">
        <f t="shared" si="0"/>
        <v>655</v>
      </c>
      <c r="C31" s="121">
        <v>0</v>
      </c>
      <c r="D31" s="121">
        <v>301</v>
      </c>
      <c r="E31" s="121">
        <v>354</v>
      </c>
      <c r="F31" s="121">
        <v>0</v>
      </c>
    </row>
    <row r="32" spans="1:6">
      <c r="A32" s="134" t="s">
        <v>70</v>
      </c>
      <c r="B32" s="133">
        <f t="shared" si="0"/>
        <v>2350</v>
      </c>
      <c r="C32" s="133">
        <v>495</v>
      </c>
      <c r="D32" s="133">
        <v>387</v>
      </c>
      <c r="E32" s="133">
        <v>1423</v>
      </c>
      <c r="F32" s="133">
        <v>45</v>
      </c>
    </row>
    <row r="33" spans="1:6">
      <c r="A33" s="274" t="s">
        <v>1525</v>
      </c>
      <c r="B33" s="274"/>
      <c r="C33" s="274"/>
      <c r="D33" s="274"/>
      <c r="E33" s="274"/>
      <c r="F33" s="274"/>
    </row>
  </sheetData>
  <mergeCells count="3">
    <mergeCell ref="A2:F2"/>
    <mergeCell ref="A33:F33"/>
    <mergeCell ref="A1:F1"/>
  </mergeCells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H27" sqref="H27"/>
    </sheetView>
  </sheetViews>
  <sheetFormatPr defaultRowHeight="16.5"/>
  <cols>
    <col min="1" max="1" width="16.5" customWidth="1"/>
    <col min="2" max="11" width="10.625" customWidth="1"/>
  </cols>
  <sheetData>
    <row r="1" spans="1:11" ht="26.25">
      <c r="A1" s="269" t="s">
        <v>1368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273" t="s">
        <v>1356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>
      <c r="A3" s="278" t="s">
        <v>462</v>
      </c>
      <c r="B3" s="278">
        <v>2017</v>
      </c>
      <c r="C3" s="278"/>
      <c r="D3" s="278">
        <v>2018</v>
      </c>
      <c r="E3" s="278"/>
      <c r="F3" s="278">
        <v>2019</v>
      </c>
      <c r="G3" s="278"/>
      <c r="H3" s="278">
        <v>2020</v>
      </c>
      <c r="I3" s="278"/>
      <c r="J3" s="278">
        <v>2021</v>
      </c>
      <c r="K3" s="278"/>
    </row>
    <row r="4" spans="1:11" ht="24">
      <c r="A4" s="278"/>
      <c r="B4" s="29" t="s">
        <v>1369</v>
      </c>
      <c r="C4" s="29" t="s">
        <v>1371</v>
      </c>
      <c r="D4" s="29" t="s">
        <v>1369</v>
      </c>
      <c r="E4" s="29" t="s">
        <v>1371</v>
      </c>
      <c r="F4" s="29" t="s">
        <v>1369</v>
      </c>
      <c r="G4" s="29" t="s">
        <v>1371</v>
      </c>
      <c r="H4" s="29" t="s">
        <v>1369</v>
      </c>
      <c r="I4" s="29" t="s">
        <v>1371</v>
      </c>
      <c r="J4" s="29" t="s">
        <v>1369</v>
      </c>
      <c r="K4" s="29" t="s">
        <v>1371</v>
      </c>
    </row>
    <row r="5" spans="1:11">
      <c r="A5" s="33" t="s">
        <v>49</v>
      </c>
      <c r="B5" s="94">
        <v>21</v>
      </c>
      <c r="C5" s="135">
        <v>2.1303735883992432</v>
      </c>
      <c r="D5" s="94">
        <v>21</v>
      </c>
      <c r="E5" s="135">
        <v>2.1504004404020098</v>
      </c>
      <c r="F5" s="94">
        <v>21</v>
      </c>
      <c r="G5" s="135">
        <v>2.1584714815039034</v>
      </c>
      <c r="H5" s="94">
        <v>23</v>
      </c>
      <c r="I5" s="135">
        <v>2.3788677933880922</v>
      </c>
      <c r="J5" s="94">
        <v>26</v>
      </c>
      <c r="K5" s="135">
        <v>2.7341200728790223</v>
      </c>
    </row>
    <row r="6" spans="1:11">
      <c r="A6" s="33" t="s">
        <v>50</v>
      </c>
      <c r="B6" s="94">
        <v>10</v>
      </c>
      <c r="C6" s="135">
        <v>2.8813021641748682</v>
      </c>
      <c r="D6" s="94">
        <v>10</v>
      </c>
      <c r="E6" s="135">
        <v>2.9057494029411415</v>
      </c>
      <c r="F6" s="94">
        <v>10</v>
      </c>
      <c r="G6" s="135">
        <v>2.9292518310020883</v>
      </c>
      <c r="H6" s="94">
        <v>9</v>
      </c>
      <c r="I6" s="135">
        <v>2.6533441275303322</v>
      </c>
      <c r="J6" s="94">
        <v>9</v>
      </c>
      <c r="K6" s="135">
        <v>2.6862624538112096</v>
      </c>
    </row>
    <row r="7" spans="1:11">
      <c r="A7" s="33" t="s">
        <v>51</v>
      </c>
      <c r="B7" s="94">
        <v>9</v>
      </c>
      <c r="C7" s="135">
        <v>3.636024274098054</v>
      </c>
      <c r="D7" s="94">
        <v>9</v>
      </c>
      <c r="E7" s="135">
        <v>3.655907601403706</v>
      </c>
      <c r="F7" s="94">
        <v>9</v>
      </c>
      <c r="G7" s="135">
        <v>3.6915035124655922</v>
      </c>
      <c r="H7" s="94">
        <v>9</v>
      </c>
      <c r="I7" s="135">
        <v>3.7215518374955443</v>
      </c>
      <c r="J7" s="94">
        <v>9</v>
      </c>
      <c r="K7" s="135">
        <v>3.7729331453015242</v>
      </c>
    </row>
    <row r="8" spans="1:11">
      <c r="A8" s="33" t="s">
        <v>52</v>
      </c>
      <c r="B8" s="94">
        <v>7</v>
      </c>
      <c r="C8" s="135">
        <v>2.3740547022901488</v>
      </c>
      <c r="D8" s="94">
        <v>8</v>
      </c>
      <c r="E8" s="135">
        <v>2.7076038315301818</v>
      </c>
      <c r="F8" s="94">
        <v>8</v>
      </c>
      <c r="G8" s="135">
        <v>2.7054209195319894</v>
      </c>
      <c r="H8" s="94">
        <v>8</v>
      </c>
      <c r="I8" s="135">
        <v>2.718473522747507</v>
      </c>
      <c r="J8" s="94">
        <v>8</v>
      </c>
      <c r="K8" s="135">
        <v>2.7133590537160299</v>
      </c>
    </row>
    <row r="9" spans="1:11">
      <c r="A9" s="33" t="s">
        <v>53</v>
      </c>
      <c r="B9" s="94">
        <v>8</v>
      </c>
      <c r="C9" s="135">
        <v>5.4653395000580689</v>
      </c>
      <c r="D9" s="94">
        <v>8</v>
      </c>
      <c r="E9" s="135">
        <v>5.4819452134395368</v>
      </c>
      <c r="F9" s="94">
        <v>8</v>
      </c>
      <c r="G9" s="135">
        <v>5.4927399709434059</v>
      </c>
      <c r="H9" s="94">
        <v>9</v>
      </c>
      <c r="I9" s="135">
        <v>6.2066311647364047</v>
      </c>
      <c r="J9" s="94">
        <v>9</v>
      </c>
      <c r="K9" s="135">
        <v>6.2430156262681127</v>
      </c>
    </row>
    <row r="10" spans="1:11">
      <c r="A10" s="33" t="s">
        <v>54</v>
      </c>
      <c r="B10" s="94">
        <v>7</v>
      </c>
      <c r="C10" s="135">
        <v>4.6597484934034608</v>
      </c>
      <c r="D10" s="94">
        <v>7</v>
      </c>
      <c r="E10" s="135">
        <v>4.6981883785612268</v>
      </c>
      <c r="F10" s="94">
        <v>7</v>
      </c>
      <c r="G10" s="135">
        <v>4.7461810193440774</v>
      </c>
      <c r="H10" s="94">
        <v>8</v>
      </c>
      <c r="I10" s="135">
        <v>5.4649213529505793</v>
      </c>
      <c r="J10" s="94">
        <v>8</v>
      </c>
      <c r="K10" s="135">
        <v>5.5086896135723098</v>
      </c>
    </row>
    <row r="11" spans="1:11">
      <c r="A11" s="33" t="s">
        <v>55</v>
      </c>
      <c r="B11" s="94">
        <v>1</v>
      </c>
      <c r="C11" s="135">
        <v>0.85827185245963555</v>
      </c>
      <c r="D11" s="94">
        <v>1</v>
      </c>
      <c r="E11" s="135">
        <v>0.86533410982647452</v>
      </c>
      <c r="F11" s="94">
        <v>1</v>
      </c>
      <c r="G11" s="135">
        <v>0.87106572277984939</v>
      </c>
      <c r="H11" s="94">
        <v>1</v>
      </c>
      <c r="I11" s="135">
        <v>0.88026851710845877</v>
      </c>
      <c r="J11" s="94">
        <v>1</v>
      </c>
      <c r="K11" s="135">
        <v>0.89158981162490469</v>
      </c>
    </row>
    <row r="12" spans="1:11">
      <c r="A12" s="33" t="s">
        <v>56</v>
      </c>
      <c r="B12" s="94">
        <v>0</v>
      </c>
      <c r="C12" s="135">
        <v>0</v>
      </c>
      <c r="D12" s="94">
        <v>1</v>
      </c>
      <c r="E12" s="135">
        <v>3.183435946085329</v>
      </c>
      <c r="F12" s="94">
        <v>1</v>
      </c>
      <c r="G12" s="135">
        <v>2.9362108199368713</v>
      </c>
      <c r="H12" s="94">
        <v>2</v>
      </c>
      <c r="I12" s="135">
        <v>5.620645755990906</v>
      </c>
      <c r="J12" s="94">
        <v>1</v>
      </c>
      <c r="K12" s="135">
        <v>2.6889310154747981</v>
      </c>
    </row>
    <row r="13" spans="1:11">
      <c r="A13" s="33" t="s">
        <v>57</v>
      </c>
      <c r="B13" s="94">
        <v>30</v>
      </c>
      <c r="C13" s="135">
        <v>2.3302970856916265</v>
      </c>
      <c r="D13" s="94">
        <v>30</v>
      </c>
      <c r="E13" s="135">
        <v>2.2940773117818534</v>
      </c>
      <c r="F13" s="94">
        <v>28</v>
      </c>
      <c r="G13" s="135">
        <v>2.1148569759992437</v>
      </c>
      <c r="H13" s="94">
        <v>30</v>
      </c>
      <c r="I13" s="135">
        <v>2.234301684648575</v>
      </c>
      <c r="J13" s="94">
        <v>32</v>
      </c>
      <c r="K13" s="135">
        <v>2.358933909306363</v>
      </c>
    </row>
    <row r="14" spans="1:11">
      <c r="A14" s="33" t="s">
        <v>81</v>
      </c>
      <c r="B14" s="94">
        <v>20</v>
      </c>
      <c r="C14" s="135">
        <v>12.902043812760381</v>
      </c>
      <c r="D14" s="94">
        <v>20</v>
      </c>
      <c r="E14" s="135">
        <v>12.961325995494644</v>
      </c>
      <c r="F14" s="94">
        <v>19</v>
      </c>
      <c r="G14" s="135">
        <v>12.325640836015781</v>
      </c>
      <c r="H14" s="94">
        <v>19</v>
      </c>
      <c r="I14" s="135">
        <v>12.314951647610899</v>
      </c>
      <c r="J14" s="94">
        <v>18</v>
      </c>
      <c r="K14" s="135">
        <v>11.699768344586778</v>
      </c>
    </row>
    <row r="15" spans="1:11">
      <c r="A15" s="33" t="s">
        <v>58</v>
      </c>
      <c r="B15" s="94">
        <v>10</v>
      </c>
      <c r="C15" s="135">
        <v>6.2718259543210371</v>
      </c>
      <c r="D15" s="94">
        <v>10</v>
      </c>
      <c r="E15" s="135">
        <v>6.2529232416154557</v>
      </c>
      <c r="F15" s="94">
        <v>10</v>
      </c>
      <c r="G15" s="135">
        <v>6.2499726563696285</v>
      </c>
      <c r="H15" s="94">
        <v>10</v>
      </c>
      <c r="I15" s="135">
        <v>6.246732178229264</v>
      </c>
      <c r="J15" s="94">
        <v>12</v>
      </c>
      <c r="K15" s="135">
        <v>7.5120803642357368</v>
      </c>
    </row>
    <row r="16" spans="1:11">
      <c r="A16" s="33" t="s">
        <v>59</v>
      </c>
      <c r="B16" s="94">
        <v>14</v>
      </c>
      <c r="C16" s="135">
        <v>6.6138503474633525</v>
      </c>
      <c r="D16" s="94">
        <v>14</v>
      </c>
      <c r="E16" s="135">
        <v>6.5842630469523797</v>
      </c>
      <c r="F16" s="94">
        <v>14</v>
      </c>
      <c r="G16" s="135">
        <v>6.5922402739735064</v>
      </c>
      <c r="H16" s="94">
        <v>16</v>
      </c>
      <c r="I16" s="135">
        <v>7.5435083631576934</v>
      </c>
      <c r="J16" s="94">
        <v>10</v>
      </c>
      <c r="K16" s="135">
        <v>4.7186348800546609</v>
      </c>
    </row>
    <row r="17" spans="1:11">
      <c r="A17" s="33" t="s">
        <v>60</v>
      </c>
      <c r="B17" s="94">
        <v>12</v>
      </c>
      <c r="C17" s="135">
        <v>6.4703735077027105</v>
      </c>
      <c r="D17" s="94">
        <v>12</v>
      </c>
      <c r="E17" s="135">
        <v>6.5329872301876275</v>
      </c>
      <c r="F17" s="94">
        <v>12</v>
      </c>
      <c r="G17" s="135">
        <v>6.5973323686567333</v>
      </c>
      <c r="H17" s="94">
        <v>12</v>
      </c>
      <c r="I17" s="135">
        <v>6.651501243830733</v>
      </c>
      <c r="J17" s="94">
        <v>12</v>
      </c>
      <c r="K17" s="135">
        <v>6.715710004449158</v>
      </c>
    </row>
    <row r="18" spans="1:11">
      <c r="A18" s="264" t="s">
        <v>30</v>
      </c>
      <c r="B18" s="262">
        <v>22</v>
      </c>
      <c r="C18" s="263">
        <v>11.600781259887029</v>
      </c>
      <c r="D18" s="262">
        <v>22</v>
      </c>
      <c r="E18" s="263">
        <v>11.683669946945516</v>
      </c>
      <c r="F18" s="262">
        <v>22</v>
      </c>
      <c r="G18" s="263">
        <v>11.772606749449496</v>
      </c>
      <c r="H18" s="262">
        <v>22</v>
      </c>
      <c r="I18" s="263">
        <v>11.88194317298651</v>
      </c>
      <c r="J18" s="262">
        <v>22</v>
      </c>
      <c r="K18" s="263">
        <v>12.003472277162357</v>
      </c>
    </row>
    <row r="19" spans="1:11">
      <c r="A19" s="33" t="s">
        <v>61</v>
      </c>
      <c r="B19" s="94">
        <v>23</v>
      </c>
      <c r="C19" s="135">
        <v>8.5447667761635184</v>
      </c>
      <c r="D19" s="94">
        <v>24</v>
      </c>
      <c r="E19" s="135">
        <v>8.96582563486451</v>
      </c>
      <c r="F19" s="94">
        <v>24</v>
      </c>
      <c r="G19" s="135">
        <v>9.0028043735623644</v>
      </c>
      <c r="H19" s="94">
        <v>25</v>
      </c>
      <c r="I19" s="135">
        <v>9.4717707134365021</v>
      </c>
      <c r="J19" s="94">
        <v>26</v>
      </c>
      <c r="K19" s="135">
        <v>9.898694476414267</v>
      </c>
    </row>
    <row r="20" spans="1:11">
      <c r="A20" s="33" t="s">
        <v>62</v>
      </c>
      <c r="B20" s="94">
        <v>22</v>
      </c>
      <c r="C20" s="135">
        <v>6.5080978486595091</v>
      </c>
      <c r="D20" s="94">
        <v>22</v>
      </c>
      <c r="E20" s="135">
        <v>6.5204736946308053</v>
      </c>
      <c r="F20" s="94">
        <v>22</v>
      </c>
      <c r="G20" s="135">
        <v>6.5426478036182623</v>
      </c>
      <c r="H20" s="94">
        <v>22</v>
      </c>
      <c r="I20" s="135">
        <v>6.5864004004531447</v>
      </c>
      <c r="J20" s="94">
        <v>21</v>
      </c>
      <c r="K20" s="135">
        <v>6.3364032704289412</v>
      </c>
    </row>
    <row r="21" spans="1:11">
      <c r="A21" s="33" t="s">
        <v>63</v>
      </c>
      <c r="B21" s="94">
        <v>5</v>
      </c>
      <c r="C21" s="135">
        <v>7.6093887682378023</v>
      </c>
      <c r="D21" s="94">
        <v>5</v>
      </c>
      <c r="E21" s="135">
        <v>7.49410588572088</v>
      </c>
      <c r="F21" s="94">
        <v>5</v>
      </c>
      <c r="G21" s="135">
        <v>7.451686987417081</v>
      </c>
      <c r="H21" s="94">
        <v>5</v>
      </c>
      <c r="I21" s="135">
        <v>7.4114150614776877</v>
      </c>
      <c r="J21" s="94">
        <v>5</v>
      </c>
      <c r="K21" s="135">
        <v>7.3881544242485138</v>
      </c>
    </row>
    <row r="22" spans="1:11" ht="16.5" customHeight="1">
      <c r="A22" s="281" t="s">
        <v>1370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</row>
  </sheetData>
  <mergeCells count="9">
    <mergeCell ref="A1:K1"/>
    <mergeCell ref="J3:K3"/>
    <mergeCell ref="A2:K2"/>
    <mergeCell ref="A22:K22"/>
    <mergeCell ref="A3:A4"/>
    <mergeCell ref="B3:C3"/>
    <mergeCell ref="D3:E3"/>
    <mergeCell ref="F3:G3"/>
    <mergeCell ref="H3:I3"/>
  </mergeCells>
  <phoneticPr fontId="1" type="noConversion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30" sqref="D30"/>
    </sheetView>
  </sheetViews>
  <sheetFormatPr defaultRowHeight="16.5"/>
  <cols>
    <col min="1" max="1" width="5.25" style="2" bestFit="1" customWidth="1"/>
    <col min="2" max="2" width="27.625" style="2" bestFit="1" customWidth="1"/>
    <col min="3" max="3" width="13" style="2" bestFit="1" customWidth="1"/>
    <col min="4" max="4" width="63.5" style="2" customWidth="1"/>
  </cols>
  <sheetData>
    <row r="1" spans="1:9" ht="26.25">
      <c r="A1" s="269" t="s">
        <v>1376</v>
      </c>
      <c r="B1" s="269"/>
      <c r="C1" s="269"/>
      <c r="D1" s="269"/>
      <c r="E1" s="22"/>
      <c r="F1" s="1"/>
      <c r="G1" s="1"/>
      <c r="H1" s="1"/>
      <c r="I1" s="1"/>
    </row>
    <row r="2" spans="1:9">
      <c r="A2" s="29" t="s">
        <v>74</v>
      </c>
      <c r="B2" s="29" t="s">
        <v>1372</v>
      </c>
      <c r="C2" s="29" t="s">
        <v>1373</v>
      </c>
      <c r="D2" s="29" t="s">
        <v>1374</v>
      </c>
    </row>
    <row r="3" spans="1:9">
      <c r="A3" s="33">
        <v>1</v>
      </c>
      <c r="B3" s="121" t="s">
        <v>376</v>
      </c>
      <c r="C3" s="136" t="s">
        <v>1002</v>
      </c>
      <c r="D3" s="116" t="s">
        <v>1046</v>
      </c>
    </row>
    <row r="4" spans="1:9">
      <c r="A4" s="33">
        <v>2</v>
      </c>
      <c r="B4" s="137" t="s">
        <v>1045</v>
      </c>
      <c r="C4" s="136" t="s">
        <v>1001</v>
      </c>
      <c r="D4" s="116" t="s">
        <v>1044</v>
      </c>
    </row>
    <row r="5" spans="1:9">
      <c r="A5" s="33">
        <v>3</v>
      </c>
      <c r="B5" s="137" t="s">
        <v>1043</v>
      </c>
      <c r="C5" s="136" t="s">
        <v>1001</v>
      </c>
      <c r="D5" s="116" t="s">
        <v>1042</v>
      </c>
    </row>
    <row r="6" spans="1:9">
      <c r="A6" s="33">
        <v>4</v>
      </c>
      <c r="B6" s="137" t="s">
        <v>1041</v>
      </c>
      <c r="C6" s="136" t="s">
        <v>1001</v>
      </c>
      <c r="D6" s="116" t="s">
        <v>1040</v>
      </c>
    </row>
    <row r="7" spans="1:9">
      <c r="A7" s="33">
        <v>5</v>
      </c>
      <c r="B7" s="138" t="s">
        <v>1039</v>
      </c>
      <c r="C7" s="136" t="s">
        <v>308</v>
      </c>
      <c r="D7" s="116" t="s">
        <v>1038</v>
      </c>
    </row>
    <row r="8" spans="1:9">
      <c r="A8" s="33">
        <v>6</v>
      </c>
      <c r="B8" s="138" t="s">
        <v>1037</v>
      </c>
      <c r="C8" s="136" t="s">
        <v>308</v>
      </c>
      <c r="D8" s="116" t="s">
        <v>1036</v>
      </c>
    </row>
    <row r="9" spans="1:9">
      <c r="A9" s="33">
        <v>7</v>
      </c>
      <c r="B9" s="138" t="s">
        <v>1035</v>
      </c>
      <c r="C9" s="136" t="s">
        <v>308</v>
      </c>
      <c r="D9" s="116" t="s">
        <v>1034</v>
      </c>
    </row>
    <row r="10" spans="1:9">
      <c r="A10" s="33">
        <v>8</v>
      </c>
      <c r="B10" s="121" t="s">
        <v>1033</v>
      </c>
      <c r="C10" s="136" t="s">
        <v>308</v>
      </c>
      <c r="D10" s="116" t="s">
        <v>1032</v>
      </c>
    </row>
    <row r="11" spans="1:9">
      <c r="A11" s="33">
        <v>9</v>
      </c>
      <c r="B11" s="121" t="s">
        <v>1031</v>
      </c>
      <c r="C11" s="136" t="s">
        <v>308</v>
      </c>
      <c r="D11" s="116" t="s">
        <v>1030</v>
      </c>
    </row>
    <row r="12" spans="1:9">
      <c r="A12" s="33">
        <v>10</v>
      </c>
      <c r="B12" s="138" t="s">
        <v>1029</v>
      </c>
      <c r="C12" s="136" t="s">
        <v>999</v>
      </c>
      <c r="D12" s="116" t="s">
        <v>1028</v>
      </c>
    </row>
    <row r="13" spans="1:9">
      <c r="A13" s="33">
        <v>11</v>
      </c>
      <c r="B13" s="121" t="s">
        <v>1027</v>
      </c>
      <c r="C13" s="136" t="s">
        <v>1000</v>
      </c>
      <c r="D13" s="116" t="s">
        <v>1026</v>
      </c>
    </row>
    <row r="14" spans="1:9">
      <c r="A14" s="33">
        <v>12</v>
      </c>
      <c r="B14" s="121" t="s">
        <v>1025</v>
      </c>
      <c r="C14" s="136" t="s">
        <v>1000</v>
      </c>
      <c r="D14" s="116" t="s">
        <v>1024</v>
      </c>
    </row>
    <row r="15" spans="1:9">
      <c r="A15" s="33">
        <v>13</v>
      </c>
      <c r="B15" s="138" t="s">
        <v>1023</v>
      </c>
      <c r="C15" s="136" t="s">
        <v>1000</v>
      </c>
      <c r="D15" s="116" t="s">
        <v>1022</v>
      </c>
    </row>
    <row r="16" spans="1:9">
      <c r="A16" s="33">
        <v>14</v>
      </c>
      <c r="B16" s="121" t="s">
        <v>1021</v>
      </c>
      <c r="C16" s="136" t="s">
        <v>1000</v>
      </c>
      <c r="D16" s="116" t="s">
        <v>1020</v>
      </c>
    </row>
    <row r="17" spans="1:4">
      <c r="A17" s="33">
        <v>15</v>
      </c>
      <c r="B17" s="138" t="s">
        <v>1019</v>
      </c>
      <c r="C17" s="136" t="s">
        <v>1000</v>
      </c>
      <c r="D17" s="116" t="s">
        <v>1018</v>
      </c>
    </row>
    <row r="18" spans="1:4">
      <c r="A18" s="33">
        <v>16</v>
      </c>
      <c r="B18" s="121" t="s">
        <v>1017</v>
      </c>
      <c r="C18" s="136" t="s">
        <v>1000</v>
      </c>
      <c r="D18" s="116" t="s">
        <v>1016</v>
      </c>
    </row>
    <row r="19" spans="1:4">
      <c r="A19" s="33">
        <v>17</v>
      </c>
      <c r="B19" s="138" t="s">
        <v>1015</v>
      </c>
      <c r="C19" s="136" t="s">
        <v>1000</v>
      </c>
      <c r="D19" s="116" t="s">
        <v>1014</v>
      </c>
    </row>
    <row r="20" spans="1:4">
      <c r="A20" s="33">
        <v>18</v>
      </c>
      <c r="B20" s="137" t="s">
        <v>1013</v>
      </c>
      <c r="C20" s="136" t="s">
        <v>1000</v>
      </c>
      <c r="D20" s="116" t="s">
        <v>1012</v>
      </c>
    </row>
    <row r="21" spans="1:4">
      <c r="A21" s="33">
        <v>19</v>
      </c>
      <c r="B21" s="138" t="s">
        <v>1011</v>
      </c>
      <c r="C21" s="136" t="s">
        <v>1000</v>
      </c>
      <c r="D21" s="116" t="s">
        <v>1010</v>
      </c>
    </row>
    <row r="22" spans="1:4">
      <c r="A22" s="33">
        <v>20</v>
      </c>
      <c r="B22" s="137" t="s">
        <v>1009</v>
      </c>
      <c r="C22" s="136" t="s">
        <v>1000</v>
      </c>
      <c r="D22" s="116" t="s">
        <v>1008</v>
      </c>
    </row>
    <row r="23" spans="1:4">
      <c r="A23" s="33">
        <v>21</v>
      </c>
      <c r="B23" s="139" t="s">
        <v>1007</v>
      </c>
      <c r="C23" s="136" t="s">
        <v>1000</v>
      </c>
      <c r="D23" s="116" t="s">
        <v>1006</v>
      </c>
    </row>
    <row r="24" spans="1:4">
      <c r="A24" s="33">
        <v>22</v>
      </c>
      <c r="B24" s="138" t="s">
        <v>1005</v>
      </c>
      <c r="C24" s="136" t="s">
        <v>1000</v>
      </c>
      <c r="D24" s="116" t="s">
        <v>1004</v>
      </c>
    </row>
    <row r="25" spans="1:4">
      <c r="A25" s="274" t="s">
        <v>1375</v>
      </c>
      <c r="B25" s="274"/>
      <c r="C25" s="274"/>
      <c r="D25" s="274"/>
    </row>
  </sheetData>
  <mergeCells count="2">
    <mergeCell ref="A25:D25"/>
    <mergeCell ref="A1:D1"/>
  </mergeCells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29" sqref="I29"/>
    </sheetView>
  </sheetViews>
  <sheetFormatPr defaultRowHeight="16.5"/>
  <cols>
    <col min="1" max="1" width="18" customWidth="1"/>
    <col min="2" max="2" width="8.625" customWidth="1"/>
    <col min="3" max="3" width="18.625" customWidth="1"/>
    <col min="4" max="4" width="8.625" customWidth="1"/>
    <col min="5" max="5" width="18.625" customWidth="1"/>
    <col min="6" max="6" width="8.625" customWidth="1"/>
    <col min="7" max="7" width="18.625" customWidth="1"/>
    <col min="8" max="8" width="8.625" customWidth="1"/>
    <col min="9" max="9" width="18.625" customWidth="1"/>
    <col min="10" max="10" width="8.625" customWidth="1"/>
    <col min="11" max="11" width="18.625" customWidth="1"/>
    <col min="12" max="12" width="8.625" customWidth="1"/>
    <col min="13" max="13" width="18.625" customWidth="1"/>
  </cols>
  <sheetData>
    <row r="1" spans="1:13" ht="26.25">
      <c r="A1" s="269" t="s">
        <v>903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>
      <c r="A2" s="273" t="s">
        <v>1377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>
      <c r="A3" s="299" t="s">
        <v>462</v>
      </c>
      <c r="B3" s="299">
        <v>2016</v>
      </c>
      <c r="C3" s="299"/>
      <c r="D3" s="299">
        <v>2017</v>
      </c>
      <c r="E3" s="299"/>
      <c r="F3" s="299">
        <v>2018</v>
      </c>
      <c r="G3" s="299"/>
      <c r="H3" s="299">
        <v>2019</v>
      </c>
      <c r="I3" s="299"/>
      <c r="J3" s="298">
        <v>2020</v>
      </c>
      <c r="K3" s="298"/>
      <c r="L3" s="298">
        <v>2021</v>
      </c>
      <c r="M3" s="298"/>
    </row>
    <row r="4" spans="1:13">
      <c r="A4" s="299"/>
      <c r="B4" s="35" t="s">
        <v>1369</v>
      </c>
      <c r="C4" s="35" t="s">
        <v>1378</v>
      </c>
      <c r="D4" s="35" t="s">
        <v>1369</v>
      </c>
      <c r="E4" s="35" t="s">
        <v>1378</v>
      </c>
      <c r="F4" s="35" t="s">
        <v>1369</v>
      </c>
      <c r="G4" s="35" t="s">
        <v>1378</v>
      </c>
      <c r="H4" s="35" t="s">
        <v>1369</v>
      </c>
      <c r="I4" s="35" t="s">
        <v>1378</v>
      </c>
      <c r="J4" s="35" t="s">
        <v>1369</v>
      </c>
      <c r="K4" s="35" t="s">
        <v>1378</v>
      </c>
      <c r="L4" s="35" t="s">
        <v>1369</v>
      </c>
      <c r="M4" s="35" t="s">
        <v>1378</v>
      </c>
    </row>
    <row r="5" spans="1:13">
      <c r="A5" s="33" t="s">
        <v>49</v>
      </c>
      <c r="B5" s="140">
        <v>8553</v>
      </c>
      <c r="C5" s="135">
        <v>86.127587654179763</v>
      </c>
      <c r="D5" s="140">
        <v>8453</v>
      </c>
      <c r="E5" s="135">
        <v>85.752609251137173</v>
      </c>
      <c r="F5" s="70">
        <v>8333</v>
      </c>
      <c r="G5" s="135">
        <v>85.329937475571199</v>
      </c>
      <c r="H5" s="140">
        <v>8283</v>
      </c>
      <c r="I5" s="135">
        <v>85.136282291889685</v>
      </c>
      <c r="J5" s="140">
        <v>8617</v>
      </c>
      <c r="K5" s="135">
        <v>89.124799024457346</v>
      </c>
      <c r="L5" s="140">
        <v>8973</v>
      </c>
      <c r="M5" s="135">
        <v>94.358690053628706</v>
      </c>
    </row>
    <row r="6" spans="1:13">
      <c r="A6" s="33" t="s">
        <v>50</v>
      </c>
      <c r="B6" s="140">
        <v>4117</v>
      </c>
      <c r="C6" s="135">
        <v>117.67802982339148</v>
      </c>
      <c r="D6" s="140">
        <v>4150</v>
      </c>
      <c r="E6" s="135">
        <v>119.57403981325703</v>
      </c>
      <c r="F6" s="70">
        <v>4009</v>
      </c>
      <c r="G6" s="135">
        <v>116.49149356391037</v>
      </c>
      <c r="H6" s="140">
        <v>3957</v>
      </c>
      <c r="I6" s="135">
        <v>115.91049495275263</v>
      </c>
      <c r="J6" s="140">
        <v>3656</v>
      </c>
      <c r="K6" s="135">
        <v>107.7847347805655</v>
      </c>
      <c r="L6" s="140">
        <v>3621</v>
      </c>
      <c r="M6" s="135">
        <v>108.07729272500433</v>
      </c>
    </row>
    <row r="7" spans="1:13">
      <c r="A7" s="33" t="s">
        <v>51</v>
      </c>
      <c r="B7" s="140">
        <v>3669</v>
      </c>
      <c r="C7" s="135">
        <v>147.67220071827694</v>
      </c>
      <c r="D7" s="140">
        <v>3653</v>
      </c>
      <c r="E7" s="135">
        <v>147.5821852586688</v>
      </c>
      <c r="F7" s="70">
        <v>3654</v>
      </c>
      <c r="G7" s="135">
        <v>148.42984861699045</v>
      </c>
      <c r="H7" s="140">
        <v>3547</v>
      </c>
      <c r="I7" s="135">
        <v>145.48625509683839</v>
      </c>
      <c r="J7" s="140">
        <v>3800</v>
      </c>
      <c r="K7" s="135">
        <v>157.13218869425634</v>
      </c>
      <c r="L7" s="140">
        <v>3923</v>
      </c>
      <c r="M7" s="135">
        <v>164.45796365575424</v>
      </c>
    </row>
    <row r="8" spans="1:13">
      <c r="A8" s="33" t="s">
        <v>52</v>
      </c>
      <c r="B8" s="140">
        <v>1196</v>
      </c>
      <c r="C8" s="135">
        <v>40.637851168287256</v>
      </c>
      <c r="D8" s="140">
        <v>1233</v>
      </c>
      <c r="E8" s="135">
        <v>41.817277827482194</v>
      </c>
      <c r="F8" s="70">
        <v>1380</v>
      </c>
      <c r="G8" s="135">
        <v>46.706166093895639</v>
      </c>
      <c r="H8" s="140">
        <v>1338</v>
      </c>
      <c r="I8" s="135">
        <v>45.248164879172521</v>
      </c>
      <c r="J8" s="140">
        <v>1406</v>
      </c>
      <c r="K8" s="135">
        <v>47.777172162287435</v>
      </c>
      <c r="L8" s="140">
        <v>1379</v>
      </c>
      <c r="M8" s="135">
        <v>46.771526688430072</v>
      </c>
    </row>
    <row r="9" spans="1:13">
      <c r="A9" s="33" t="s">
        <v>53</v>
      </c>
      <c r="B9" s="140">
        <v>2709</v>
      </c>
      <c r="C9" s="135">
        <v>184.38430344388223</v>
      </c>
      <c r="D9" s="140">
        <v>2724</v>
      </c>
      <c r="E9" s="135">
        <v>186.09480997697725</v>
      </c>
      <c r="F9" s="70">
        <v>2753</v>
      </c>
      <c r="G9" s="135">
        <v>188.64743965748806</v>
      </c>
      <c r="H9" s="140">
        <v>2771</v>
      </c>
      <c r="I9" s="135">
        <v>190.25478074355223</v>
      </c>
      <c r="J9" s="140">
        <v>2797</v>
      </c>
      <c r="K9" s="135">
        <v>192.88830408630804</v>
      </c>
      <c r="L9" s="140">
        <v>2736</v>
      </c>
      <c r="M9" s="135">
        <v>189.78767503855062</v>
      </c>
    </row>
    <row r="10" spans="1:13">
      <c r="A10" s="33" t="s">
        <v>54</v>
      </c>
      <c r="B10" s="140">
        <v>3179</v>
      </c>
      <c r="C10" s="135">
        <v>209.92227791094649</v>
      </c>
      <c r="D10" s="140">
        <v>3141</v>
      </c>
      <c r="E10" s="135">
        <v>209.08957168257527</v>
      </c>
      <c r="F10" s="70">
        <v>3129</v>
      </c>
      <c r="G10" s="135">
        <v>210.00902052168684</v>
      </c>
      <c r="H10" s="140">
        <v>2958</v>
      </c>
      <c r="I10" s="135">
        <v>200.56004936028259</v>
      </c>
      <c r="J10" s="140">
        <v>3018</v>
      </c>
      <c r="K10" s="135">
        <v>206.16415804006058</v>
      </c>
      <c r="L10" s="140">
        <v>2982</v>
      </c>
      <c r="M10" s="135">
        <v>205.33640534590785</v>
      </c>
    </row>
    <row r="11" spans="1:13">
      <c r="A11" s="33" t="s">
        <v>55</v>
      </c>
      <c r="B11" s="140">
        <v>100</v>
      </c>
      <c r="C11" s="135">
        <v>8.5302105938391399</v>
      </c>
      <c r="D11" s="140">
        <v>130</v>
      </c>
      <c r="E11" s="135">
        <v>11.157534081975262</v>
      </c>
      <c r="F11" s="33">
        <v>130</v>
      </c>
      <c r="G11" s="135">
        <v>11.249343427744169</v>
      </c>
      <c r="H11" s="140">
        <v>130</v>
      </c>
      <c r="I11" s="135">
        <v>11.323854396138042</v>
      </c>
      <c r="J11" s="140">
        <v>157</v>
      </c>
      <c r="K11" s="135">
        <v>13.820215718602803</v>
      </c>
      <c r="L11" s="140">
        <v>157</v>
      </c>
      <c r="M11" s="135">
        <v>13.997960042511004</v>
      </c>
    </row>
    <row r="12" spans="1:13">
      <c r="A12" s="33" t="s">
        <v>56</v>
      </c>
      <c r="B12" s="140">
        <v>0</v>
      </c>
      <c r="C12" s="135">
        <v>0</v>
      </c>
      <c r="D12" s="140">
        <v>0</v>
      </c>
      <c r="E12" s="135">
        <v>0</v>
      </c>
      <c r="F12" s="33">
        <v>0</v>
      </c>
      <c r="G12" s="135">
        <v>0</v>
      </c>
      <c r="H12" s="140">
        <v>0</v>
      </c>
      <c r="I12" s="135">
        <v>0</v>
      </c>
      <c r="J12" s="140">
        <v>259</v>
      </c>
      <c r="K12" s="135">
        <v>72.787362540082228</v>
      </c>
      <c r="L12" s="140">
        <v>399</v>
      </c>
      <c r="M12" s="135">
        <v>107.28834751744445</v>
      </c>
    </row>
    <row r="13" spans="1:13">
      <c r="A13" s="33" t="s">
        <v>57</v>
      </c>
      <c r="B13" s="140">
        <v>9547</v>
      </c>
      <c r="C13" s="135">
        <v>75.074036037424577</v>
      </c>
      <c r="D13" s="140">
        <v>9002</v>
      </c>
      <c r="E13" s="135">
        <v>69.924447884653404</v>
      </c>
      <c r="F13" s="70">
        <v>9096</v>
      </c>
      <c r="G13" s="135">
        <v>69.5564240932258</v>
      </c>
      <c r="H13" s="140">
        <v>8504</v>
      </c>
      <c r="I13" s="135">
        <v>64.231227585348449</v>
      </c>
      <c r="J13" s="140">
        <v>9107</v>
      </c>
      <c r="K13" s="135">
        <v>67.825951473648573</v>
      </c>
      <c r="L13" s="140">
        <v>9186</v>
      </c>
      <c r="M13" s="135">
        <v>67.716146534025782</v>
      </c>
    </row>
    <row r="14" spans="1:13">
      <c r="A14" s="33" t="s">
        <v>81</v>
      </c>
      <c r="B14" s="140">
        <v>4162</v>
      </c>
      <c r="C14" s="135">
        <v>268.37657321418669</v>
      </c>
      <c r="D14" s="140">
        <v>4078</v>
      </c>
      <c r="E14" s="135">
        <v>263.07267334218415</v>
      </c>
      <c r="F14" s="70">
        <v>3882</v>
      </c>
      <c r="G14" s="135">
        <v>251.57933757255103</v>
      </c>
      <c r="H14" s="140">
        <v>3618</v>
      </c>
      <c r="I14" s="135">
        <v>234.70615023528998</v>
      </c>
      <c r="J14" s="140">
        <v>3565</v>
      </c>
      <c r="K14" s="135">
        <v>231.06738223017294</v>
      </c>
      <c r="L14" s="140">
        <v>3382</v>
      </c>
      <c r="M14" s="135">
        <v>219.82564745218048</v>
      </c>
    </row>
    <row r="15" spans="1:13">
      <c r="A15" s="33" t="s">
        <v>58</v>
      </c>
      <c r="B15" s="140">
        <v>2838</v>
      </c>
      <c r="C15" s="135">
        <v>178.30833267886595</v>
      </c>
      <c r="D15" s="140">
        <v>2922</v>
      </c>
      <c r="E15" s="135">
        <v>183.26275438526071</v>
      </c>
      <c r="F15" s="70">
        <v>2917</v>
      </c>
      <c r="G15" s="135">
        <v>182.39777095792283</v>
      </c>
      <c r="H15" s="140">
        <v>2815</v>
      </c>
      <c r="I15" s="135">
        <v>175.93673027680504</v>
      </c>
      <c r="J15" s="140">
        <v>2815</v>
      </c>
      <c r="K15" s="135">
        <v>175.84551081715378</v>
      </c>
      <c r="L15" s="140">
        <v>2919</v>
      </c>
      <c r="M15" s="135">
        <v>182.73135486003429</v>
      </c>
    </row>
    <row r="16" spans="1:13">
      <c r="A16" s="33" t="s">
        <v>59</v>
      </c>
      <c r="B16" s="140">
        <v>3587</v>
      </c>
      <c r="C16" s="135">
        <v>171.07615822183811</v>
      </c>
      <c r="D16" s="140">
        <v>3603</v>
      </c>
      <c r="E16" s="135">
        <v>170.21216287078897</v>
      </c>
      <c r="F16" s="70">
        <v>3601</v>
      </c>
      <c r="G16" s="135">
        <v>169.35665165768228</v>
      </c>
      <c r="H16" s="140">
        <v>3451</v>
      </c>
      <c r="I16" s="135">
        <v>162.49872275344691</v>
      </c>
      <c r="J16" s="140">
        <v>3572</v>
      </c>
      <c r="K16" s="135">
        <v>168.40882420749551</v>
      </c>
      <c r="L16" s="140">
        <v>3369</v>
      </c>
      <c r="M16" s="135">
        <v>158.97080910904151</v>
      </c>
    </row>
    <row r="17" spans="1:13">
      <c r="A17" s="33" t="s">
        <v>60</v>
      </c>
      <c r="B17" s="140">
        <v>3508</v>
      </c>
      <c r="C17" s="135">
        <v>188.11759602014382</v>
      </c>
      <c r="D17" s="140">
        <v>3445</v>
      </c>
      <c r="E17" s="135">
        <v>185.75363945029864</v>
      </c>
      <c r="F17" s="70">
        <v>3466</v>
      </c>
      <c r="G17" s="135">
        <v>188.69444783191932</v>
      </c>
      <c r="H17" s="140">
        <v>3458</v>
      </c>
      <c r="I17" s="135">
        <v>190.11312775679153</v>
      </c>
      <c r="J17" s="140">
        <v>3554</v>
      </c>
      <c r="K17" s="135">
        <v>196.99529517145353</v>
      </c>
      <c r="L17" s="140">
        <v>3515</v>
      </c>
      <c r="M17" s="135">
        <v>196.71433888032325</v>
      </c>
    </row>
    <row r="18" spans="1:13">
      <c r="A18" s="35" t="s">
        <v>30</v>
      </c>
      <c r="B18" s="141">
        <v>5175</v>
      </c>
      <c r="C18" s="142">
        <v>271.80849555179492</v>
      </c>
      <c r="D18" s="141">
        <v>5223</v>
      </c>
      <c r="E18" s="142">
        <v>275.41309327449983</v>
      </c>
      <c r="F18" s="95">
        <v>5228</v>
      </c>
      <c r="G18" s="142">
        <v>277.64648401195984</v>
      </c>
      <c r="H18" s="141">
        <v>5159</v>
      </c>
      <c r="I18" s="142">
        <v>276.06762827459073</v>
      </c>
      <c r="J18" s="141">
        <v>4746</v>
      </c>
      <c r="K18" s="142">
        <v>256.32591954088173</v>
      </c>
      <c r="L18" s="141">
        <v>4678</v>
      </c>
      <c r="M18" s="142">
        <v>255.23746960257051</v>
      </c>
    </row>
    <row r="19" spans="1:13">
      <c r="A19" s="33" t="s">
        <v>61</v>
      </c>
      <c r="B19" s="140">
        <v>4670</v>
      </c>
      <c r="C19" s="135">
        <v>172.93747069876366</v>
      </c>
      <c r="D19" s="140">
        <v>4610</v>
      </c>
      <c r="E19" s="135">
        <v>171.266847122234</v>
      </c>
      <c r="F19" s="70">
        <v>4512</v>
      </c>
      <c r="G19" s="135">
        <v>168.55752193545277</v>
      </c>
      <c r="H19" s="140">
        <v>4481</v>
      </c>
      <c r="I19" s="135">
        <v>168.08985999138733</v>
      </c>
      <c r="J19" s="140">
        <v>4516</v>
      </c>
      <c r="K19" s="135">
        <v>171.09806616751698</v>
      </c>
      <c r="L19" s="140">
        <v>4690</v>
      </c>
      <c r="M19" s="135">
        <v>178.55721959378042</v>
      </c>
    </row>
    <row r="20" spans="1:13">
      <c r="A20" s="33" t="s">
        <v>62</v>
      </c>
      <c r="B20" s="140">
        <v>6437</v>
      </c>
      <c r="C20" s="135">
        <v>190.78974862998615</v>
      </c>
      <c r="D20" s="140">
        <v>6753</v>
      </c>
      <c r="E20" s="135">
        <v>199.76902169089851</v>
      </c>
      <c r="F20" s="70">
        <v>6385</v>
      </c>
      <c r="G20" s="135">
        <v>189.24192972826222</v>
      </c>
      <c r="H20" s="140">
        <v>6340</v>
      </c>
      <c r="I20" s="135">
        <v>188.54721397699902</v>
      </c>
      <c r="J20" s="140">
        <v>6365</v>
      </c>
      <c r="K20" s="135">
        <v>190.55653885856483</v>
      </c>
      <c r="L20" s="140">
        <v>6213</v>
      </c>
      <c r="M20" s="135">
        <v>187.46701675797624</v>
      </c>
    </row>
    <row r="21" spans="1:13">
      <c r="A21" s="33" t="s">
        <v>63</v>
      </c>
      <c r="B21" s="140">
        <v>1288</v>
      </c>
      <c r="C21" s="135">
        <v>200.74906834040684</v>
      </c>
      <c r="D21" s="140">
        <v>1265</v>
      </c>
      <c r="E21" s="135">
        <v>192.51753583641639</v>
      </c>
      <c r="F21" s="70">
        <v>1449</v>
      </c>
      <c r="G21" s="135">
        <v>217.17918856819114</v>
      </c>
      <c r="H21" s="140">
        <v>1430</v>
      </c>
      <c r="I21" s="135">
        <v>213.11824784012853</v>
      </c>
      <c r="J21" s="140">
        <v>1467</v>
      </c>
      <c r="K21" s="135">
        <v>217.45414118954977</v>
      </c>
      <c r="L21" s="140">
        <v>1429</v>
      </c>
      <c r="M21" s="135">
        <v>211.15345344502254</v>
      </c>
    </row>
    <row r="22" spans="1:13" ht="16.5" customHeight="1">
      <c r="A22" s="281" t="s">
        <v>1526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</row>
  </sheetData>
  <mergeCells count="10">
    <mergeCell ref="A1:M1"/>
    <mergeCell ref="J3:K3"/>
    <mergeCell ref="L3:M3"/>
    <mergeCell ref="A22:M22"/>
    <mergeCell ref="A2:M2"/>
    <mergeCell ref="A3:A4"/>
    <mergeCell ref="B3:C3"/>
    <mergeCell ref="D3:E3"/>
    <mergeCell ref="F3:G3"/>
    <mergeCell ref="H3:I3"/>
  </mergeCells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26" sqref="I26"/>
    </sheetView>
  </sheetViews>
  <sheetFormatPr defaultRowHeight="16.5"/>
  <cols>
    <col min="1" max="1" width="17.75" customWidth="1"/>
    <col min="8" max="10" width="16.625" customWidth="1"/>
  </cols>
  <sheetData>
    <row r="1" spans="1:10" ht="26.25">
      <c r="A1" s="269" t="s">
        <v>1382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18.75" customHeight="1">
      <c r="A2" s="276" t="s">
        <v>1383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0">
      <c r="A3" s="301" t="s">
        <v>1380</v>
      </c>
      <c r="B3" s="302" t="s">
        <v>1048</v>
      </c>
      <c r="C3" s="302"/>
      <c r="D3" s="302"/>
      <c r="E3" s="302" t="s">
        <v>1047</v>
      </c>
      <c r="F3" s="302"/>
      <c r="G3" s="302"/>
      <c r="H3" s="301" t="s">
        <v>1381</v>
      </c>
      <c r="I3" s="301"/>
      <c r="J3" s="301"/>
    </row>
    <row r="4" spans="1:10">
      <c r="A4" s="302"/>
      <c r="B4" s="143">
        <v>2019</v>
      </c>
      <c r="C4" s="143">
        <v>2020</v>
      </c>
      <c r="D4" s="143">
        <v>2021</v>
      </c>
      <c r="E4" s="143">
        <v>2019</v>
      </c>
      <c r="F4" s="143">
        <v>2020</v>
      </c>
      <c r="G4" s="143">
        <v>2021</v>
      </c>
      <c r="H4" s="143">
        <v>2019</v>
      </c>
      <c r="I4" s="143">
        <v>2020</v>
      </c>
      <c r="J4" s="143">
        <v>2021</v>
      </c>
    </row>
    <row r="5" spans="1:10">
      <c r="A5" s="23" t="s">
        <v>80</v>
      </c>
      <c r="B5" s="144">
        <v>0.11019076597812399</v>
      </c>
      <c r="C5" s="144">
        <v>9.1999999999999998E-2</v>
      </c>
      <c r="D5" s="144">
        <v>0.10820943038327363</v>
      </c>
      <c r="E5" s="144">
        <v>0.88980923402187562</v>
      </c>
      <c r="F5" s="144">
        <v>0.90800000000000003</v>
      </c>
      <c r="G5" s="144">
        <v>0.89179056961672643</v>
      </c>
      <c r="H5" s="223">
        <v>0.12383639297613248</v>
      </c>
      <c r="I5" s="223">
        <v>0.1013215859030837</v>
      </c>
      <c r="J5" s="223">
        <v>0.12133950960008454</v>
      </c>
    </row>
    <row r="6" spans="1:10">
      <c r="A6" s="23" t="s">
        <v>1379</v>
      </c>
      <c r="B6" s="144">
        <v>0.12793595385410389</v>
      </c>
      <c r="C6" s="144">
        <v>0.11900000000000001</v>
      </c>
      <c r="D6" s="144">
        <v>0.15854204415445197</v>
      </c>
      <c r="E6" s="144">
        <v>0.87206404614589605</v>
      </c>
      <c r="F6" s="144">
        <v>0.88100000000000001</v>
      </c>
      <c r="G6" s="144">
        <v>0.84145795584554794</v>
      </c>
      <c r="H6" s="223">
        <v>0.14670476832466528</v>
      </c>
      <c r="I6" s="223">
        <v>0.13507377979568672</v>
      </c>
      <c r="J6" s="223">
        <v>0.18841350664411904</v>
      </c>
    </row>
    <row r="7" spans="1:10">
      <c r="A7" s="23" t="s">
        <v>49</v>
      </c>
      <c r="B7" s="145">
        <v>0.11109690970488284</v>
      </c>
      <c r="C7" s="145">
        <v>8.6999999999999994E-2</v>
      </c>
      <c r="D7" s="145">
        <v>0.1183313224042457</v>
      </c>
      <c r="E7" s="145">
        <v>0.88890309029511716</v>
      </c>
      <c r="F7" s="145">
        <v>0.91300000000000003</v>
      </c>
      <c r="G7" s="145">
        <v>0.88166867759575429</v>
      </c>
      <c r="H7" s="224">
        <v>0.12498202663239533</v>
      </c>
      <c r="I7" s="224">
        <v>9.5290251916757926E-2</v>
      </c>
      <c r="J7" s="224">
        <v>0.13421291400180679</v>
      </c>
    </row>
    <row r="8" spans="1:10">
      <c r="A8" s="23" t="s">
        <v>50</v>
      </c>
      <c r="B8" s="145">
        <v>7.7242375176762607E-2</v>
      </c>
      <c r="C8" s="145">
        <v>7.0000000000000007E-2</v>
      </c>
      <c r="D8" s="145">
        <v>7.6768470443272785E-2</v>
      </c>
      <c r="E8" s="145">
        <v>0.92275762482323742</v>
      </c>
      <c r="F8" s="145">
        <v>0.92999999999999994</v>
      </c>
      <c r="G8" s="145">
        <v>0.92323152955672727</v>
      </c>
      <c r="H8" s="224">
        <v>8.3708194978675016E-2</v>
      </c>
      <c r="I8" s="224">
        <v>7.5268817204301092E-2</v>
      </c>
      <c r="J8" s="224">
        <v>8.3151915836466028E-2</v>
      </c>
    </row>
    <row r="9" spans="1:10">
      <c r="A9" s="23" t="s">
        <v>51</v>
      </c>
      <c r="B9" s="145">
        <v>0.13327861406179028</v>
      </c>
      <c r="C9" s="145">
        <v>0.111</v>
      </c>
      <c r="D9" s="145">
        <v>0.12687318376336792</v>
      </c>
      <c r="E9" s="145">
        <v>0.86672138593820969</v>
      </c>
      <c r="F9" s="145">
        <v>0.88900000000000001</v>
      </c>
      <c r="G9" s="145">
        <v>0.87312681623663213</v>
      </c>
      <c r="H9" s="224">
        <v>0.15377330734434189</v>
      </c>
      <c r="I9" s="224">
        <v>0.12485939257592801</v>
      </c>
      <c r="J9" s="224">
        <v>0.14530899910991069</v>
      </c>
    </row>
    <row r="10" spans="1:10">
      <c r="A10" s="23" t="s">
        <v>52</v>
      </c>
      <c r="B10" s="145">
        <v>2.8570810490076703E-2</v>
      </c>
      <c r="C10" s="145">
        <v>2.2000000000000002E-2</v>
      </c>
      <c r="D10" s="145">
        <v>2.3028710004481468E-2</v>
      </c>
      <c r="E10" s="145">
        <v>0.9714291895099233</v>
      </c>
      <c r="F10" s="145">
        <v>0.97799999999999998</v>
      </c>
      <c r="G10" s="145">
        <v>0.97697128999551852</v>
      </c>
      <c r="H10" s="224">
        <v>2.9411109732548187E-2</v>
      </c>
      <c r="I10" s="224">
        <v>2.2494887525562376E-2</v>
      </c>
      <c r="J10" s="224">
        <v>2.3571531978782204E-2</v>
      </c>
    </row>
    <row r="11" spans="1:10">
      <c r="A11" s="23" t="s">
        <v>53</v>
      </c>
      <c r="B11" s="145">
        <v>9.240320731420508E-2</v>
      </c>
      <c r="C11" s="145">
        <v>8.199999999999999E-2</v>
      </c>
      <c r="D11" s="145">
        <v>8.8235814226740525E-2</v>
      </c>
      <c r="E11" s="145">
        <v>0.90759679268579496</v>
      </c>
      <c r="F11" s="145">
        <v>0.91800000000000004</v>
      </c>
      <c r="G11" s="145">
        <v>0.91176418577325946</v>
      </c>
      <c r="H11" s="224">
        <v>0.10181085704452744</v>
      </c>
      <c r="I11" s="224">
        <v>8.9324618736383421E-2</v>
      </c>
      <c r="J11" s="224">
        <v>9.6774819195062464E-2</v>
      </c>
    </row>
    <row r="12" spans="1:10">
      <c r="A12" s="23" t="s">
        <v>54</v>
      </c>
      <c r="B12" s="145">
        <v>0.1676883238482583</v>
      </c>
      <c r="C12" s="145">
        <v>0.14199999999999999</v>
      </c>
      <c r="D12" s="145">
        <v>0.16239276734210917</v>
      </c>
      <c r="E12" s="145">
        <v>0.83231167615174173</v>
      </c>
      <c r="F12" s="145">
        <v>0.85799999999999998</v>
      </c>
      <c r="G12" s="145">
        <v>0.83760723265789083</v>
      </c>
      <c r="H12" s="224">
        <v>0.20147299221317957</v>
      </c>
      <c r="I12" s="224">
        <v>0.16550116550116548</v>
      </c>
      <c r="J12" s="224">
        <v>0.19387698793718064</v>
      </c>
    </row>
    <row r="13" spans="1:10">
      <c r="A13" s="23" t="s">
        <v>55</v>
      </c>
      <c r="B13" s="145">
        <v>2.2696178769527728E-3</v>
      </c>
      <c r="C13" s="145">
        <v>3.0000000000000001E-3</v>
      </c>
      <c r="D13" s="145">
        <v>4.8122970542201042E-3</v>
      </c>
      <c r="E13" s="145">
        <v>0.99773038212304721</v>
      </c>
      <c r="F13" s="145">
        <v>0.997</v>
      </c>
      <c r="G13" s="145">
        <v>0.99518770294577985</v>
      </c>
      <c r="H13" s="224">
        <v>2.2747807600318895E-3</v>
      </c>
      <c r="I13" s="224">
        <v>3.0090270812437314E-3</v>
      </c>
      <c r="J13" s="224">
        <v>4.8355672402056295E-3</v>
      </c>
    </row>
    <row r="14" spans="1:10">
      <c r="A14" s="23" t="s">
        <v>56</v>
      </c>
      <c r="B14" s="145">
        <v>0</v>
      </c>
      <c r="C14" s="145">
        <v>0.22399999999999998</v>
      </c>
      <c r="D14" s="145">
        <v>0.63363501727826232</v>
      </c>
      <c r="E14" s="145">
        <v>1</v>
      </c>
      <c r="F14" s="145">
        <v>0.77600000000000002</v>
      </c>
      <c r="G14" s="145">
        <v>0.36636498272173768</v>
      </c>
      <c r="H14" s="224">
        <v>0</v>
      </c>
      <c r="I14" s="224">
        <v>0.28865979381443296</v>
      </c>
      <c r="J14" s="224">
        <v>1.7295185052102049</v>
      </c>
    </row>
    <row r="15" spans="1:10">
      <c r="A15" s="23" t="s">
        <v>57</v>
      </c>
      <c r="B15" s="145">
        <v>8.5630668633063317E-2</v>
      </c>
      <c r="C15" s="145">
        <v>7.0999999999999994E-2</v>
      </c>
      <c r="D15" s="145">
        <v>9.1673123662927999E-2</v>
      </c>
      <c r="E15" s="145">
        <v>0.91436933136693666</v>
      </c>
      <c r="F15" s="145">
        <v>0.92900000000000005</v>
      </c>
      <c r="G15" s="145">
        <v>0.90832687633707199</v>
      </c>
      <c r="H15" s="224">
        <v>9.364997894783908E-2</v>
      </c>
      <c r="I15" s="224">
        <v>7.6426264800861135E-2</v>
      </c>
      <c r="J15" s="224">
        <v>0.10092525725167349</v>
      </c>
    </row>
    <row r="16" spans="1:10">
      <c r="A16" s="23" t="s">
        <v>81</v>
      </c>
      <c r="B16" s="145">
        <v>0.22649949874844738</v>
      </c>
      <c r="C16" s="145">
        <v>0.17300000000000001</v>
      </c>
      <c r="D16" s="145">
        <v>0.19307774117938603</v>
      </c>
      <c r="E16" s="145">
        <v>0.77350050125155256</v>
      </c>
      <c r="F16" s="145">
        <v>0.82699999999999996</v>
      </c>
      <c r="G16" s="145">
        <v>0.80692225882061397</v>
      </c>
      <c r="H16" s="224">
        <v>0.29282398444727931</v>
      </c>
      <c r="I16" s="224">
        <v>0.20918984280532046</v>
      </c>
      <c r="J16" s="224">
        <v>0.23927675692276193</v>
      </c>
    </row>
    <row r="17" spans="1:10">
      <c r="A17" s="23" t="s">
        <v>58</v>
      </c>
      <c r="B17" s="145">
        <v>0.21516624401239787</v>
      </c>
      <c r="C17" s="145">
        <v>0.158</v>
      </c>
      <c r="D17" s="145">
        <v>0.19219247397027955</v>
      </c>
      <c r="E17" s="145">
        <v>0.78483375598760219</v>
      </c>
      <c r="F17" s="145">
        <v>0.84199999999999997</v>
      </c>
      <c r="G17" s="145">
        <v>0.8078075260297205</v>
      </c>
      <c r="H17" s="224">
        <v>0.27415518556747298</v>
      </c>
      <c r="I17" s="224">
        <v>0.18764845605700714</v>
      </c>
      <c r="J17" s="224">
        <v>0.23791864742197077</v>
      </c>
    </row>
    <row r="18" spans="1:10">
      <c r="A18" s="23" t="s">
        <v>59</v>
      </c>
      <c r="B18" s="145">
        <v>0.10534361906943752</v>
      </c>
      <c r="C18" s="145">
        <v>7.0999999999999994E-2</v>
      </c>
      <c r="D18" s="145">
        <v>8.8023359421468758E-2</v>
      </c>
      <c r="E18" s="145">
        <v>0.89465638093056243</v>
      </c>
      <c r="F18" s="145">
        <v>0.92900000000000005</v>
      </c>
      <c r="G18" s="145">
        <v>0.91197664057853123</v>
      </c>
      <c r="H18" s="224">
        <v>0.11774757472792632</v>
      </c>
      <c r="I18" s="224">
        <v>7.6426264800861135E-2</v>
      </c>
      <c r="J18" s="224">
        <v>9.6519313658767966E-2</v>
      </c>
    </row>
    <row r="19" spans="1:10">
      <c r="A19" s="23" t="s">
        <v>60</v>
      </c>
      <c r="B19" s="145">
        <v>0.15052647943846068</v>
      </c>
      <c r="C19" s="145">
        <v>0.11900000000000001</v>
      </c>
      <c r="D19" s="145">
        <v>0.12132150698721454</v>
      </c>
      <c r="E19" s="145">
        <v>0.84947352056153935</v>
      </c>
      <c r="F19" s="145">
        <v>0.88100000000000001</v>
      </c>
      <c r="G19" s="145">
        <v>0.87867849301278544</v>
      </c>
      <c r="H19" s="224">
        <v>0.1771997311216435</v>
      </c>
      <c r="I19" s="224">
        <v>0.13507377979568672</v>
      </c>
      <c r="J19" s="224">
        <v>0.1380726943380976</v>
      </c>
    </row>
    <row r="20" spans="1:10">
      <c r="A20" s="267" t="s">
        <v>30</v>
      </c>
      <c r="B20" s="265">
        <v>0.10534946844605293</v>
      </c>
      <c r="C20" s="265">
        <v>9.3000000000000013E-2</v>
      </c>
      <c r="D20" s="265">
        <v>9.9863251162032401E-2</v>
      </c>
      <c r="E20" s="265">
        <v>0.89465053155394703</v>
      </c>
      <c r="F20" s="265">
        <v>0.90700000000000003</v>
      </c>
      <c r="G20" s="265">
        <v>0.90013674883796757</v>
      </c>
      <c r="H20" s="266">
        <v>0.1177548827507743</v>
      </c>
      <c r="I20" s="266">
        <v>0.10253583241455348</v>
      </c>
      <c r="J20" s="266">
        <v>0.1109423110332413</v>
      </c>
    </row>
    <row r="21" spans="1:10">
      <c r="A21" s="23" t="s">
        <v>61</v>
      </c>
      <c r="B21" s="145">
        <v>9.4891333186102392E-2</v>
      </c>
      <c r="C21" s="145">
        <v>8.4000000000000005E-2</v>
      </c>
      <c r="D21" s="145">
        <v>8.5292367505561531E-2</v>
      </c>
      <c r="E21" s="145">
        <v>0.90510866681389757</v>
      </c>
      <c r="F21" s="145">
        <v>0.91600000000000004</v>
      </c>
      <c r="G21" s="145">
        <v>0.91470763249443843</v>
      </c>
      <c r="H21" s="224">
        <v>0.10483971335743857</v>
      </c>
      <c r="I21" s="224">
        <v>9.1703056768558958E-2</v>
      </c>
      <c r="J21" s="224">
        <v>9.3245496676316542E-2</v>
      </c>
    </row>
    <row r="22" spans="1:10">
      <c r="A22" s="23" t="s">
        <v>62</v>
      </c>
      <c r="B22" s="145">
        <v>0.13488565011967299</v>
      </c>
      <c r="C22" s="145">
        <v>0.124</v>
      </c>
      <c r="D22" s="145">
        <v>0.137648819873251</v>
      </c>
      <c r="E22" s="145">
        <v>0.86511434988032698</v>
      </c>
      <c r="F22" s="145">
        <v>0.876</v>
      </c>
      <c r="G22" s="145">
        <v>0.86235118012674905</v>
      </c>
      <c r="H22" s="224">
        <v>0.15591655616200562</v>
      </c>
      <c r="I22" s="224">
        <v>0.14155251141552511</v>
      </c>
      <c r="J22" s="224">
        <v>0.15962037629845799</v>
      </c>
    </row>
    <row r="23" spans="1:10">
      <c r="A23" s="23" t="s">
        <v>63</v>
      </c>
      <c r="B23" s="145">
        <v>0.44406839539320286</v>
      </c>
      <c r="C23" s="145">
        <v>0.39600000000000002</v>
      </c>
      <c r="D23" s="145">
        <v>0.45204452434686149</v>
      </c>
      <c r="E23" s="145">
        <v>0.55593160460679714</v>
      </c>
      <c r="F23" s="145">
        <v>0.60399999999999998</v>
      </c>
      <c r="G23" s="145">
        <v>0.54795547565313851</v>
      </c>
      <c r="H23" s="224">
        <v>0.7987824252360799</v>
      </c>
      <c r="I23" s="224">
        <v>0.6556291390728477</v>
      </c>
      <c r="J23" s="224">
        <v>0.82496579454388075</v>
      </c>
    </row>
    <row r="24" spans="1:10" ht="45.75" customHeight="1">
      <c r="A24" s="300" t="s">
        <v>1527</v>
      </c>
      <c r="B24" s="300"/>
      <c r="C24" s="300"/>
      <c r="D24" s="300"/>
      <c r="E24" s="300"/>
      <c r="F24" s="300"/>
      <c r="G24" s="300"/>
      <c r="H24" s="300"/>
      <c r="I24" s="300"/>
      <c r="J24" s="300"/>
    </row>
    <row r="25" spans="1:10">
      <c r="A25" s="54"/>
      <c r="B25" s="54"/>
      <c r="C25" s="54"/>
      <c r="D25" s="54"/>
      <c r="E25" s="54"/>
      <c r="F25" s="54"/>
      <c r="G25" s="54"/>
      <c r="H25" s="54"/>
      <c r="I25" s="54"/>
      <c r="J25" s="54"/>
    </row>
  </sheetData>
  <mergeCells count="7">
    <mergeCell ref="A24:J24"/>
    <mergeCell ref="A2:J2"/>
    <mergeCell ref="A1:J1"/>
    <mergeCell ref="A3:A4"/>
    <mergeCell ref="B3:D3"/>
    <mergeCell ref="E3:G3"/>
    <mergeCell ref="H3:J3"/>
  </mergeCells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31" sqref="D31"/>
    </sheetView>
  </sheetViews>
  <sheetFormatPr defaultRowHeight="16.5"/>
  <cols>
    <col min="1" max="1" width="14.375" customWidth="1"/>
    <col min="3" max="6" width="15.625" customWidth="1"/>
    <col min="7" max="7" width="13.25" bestFit="1" customWidth="1"/>
  </cols>
  <sheetData>
    <row r="1" spans="1:7" ht="26.25">
      <c r="A1" s="269" t="s">
        <v>902</v>
      </c>
      <c r="B1" s="269"/>
      <c r="C1" s="269"/>
      <c r="D1" s="269"/>
      <c r="E1" s="269"/>
      <c r="F1" s="269"/>
      <c r="G1" s="22"/>
    </row>
    <row r="2" spans="1:7">
      <c r="A2" s="273" t="s">
        <v>1385</v>
      </c>
      <c r="B2" s="273"/>
      <c r="C2" s="273"/>
      <c r="D2" s="273"/>
      <c r="E2" s="273"/>
      <c r="F2" s="273"/>
    </row>
    <row r="3" spans="1:7" ht="33">
      <c r="A3" s="29" t="s">
        <v>74</v>
      </c>
      <c r="B3" s="29" t="s">
        <v>696</v>
      </c>
      <c r="C3" s="147" t="s">
        <v>1387</v>
      </c>
      <c r="D3" s="29" t="s">
        <v>1388</v>
      </c>
      <c r="E3" s="29" t="s">
        <v>1389</v>
      </c>
      <c r="F3" s="29" t="s">
        <v>1386</v>
      </c>
    </row>
    <row r="4" spans="1:7">
      <c r="A4" s="33" t="s">
        <v>1513</v>
      </c>
      <c r="B4" s="146" t="s">
        <v>1087</v>
      </c>
      <c r="C4" s="146" t="s">
        <v>1086</v>
      </c>
      <c r="D4" s="146" t="s">
        <v>1085</v>
      </c>
      <c r="E4" s="146" t="s">
        <v>1084</v>
      </c>
      <c r="F4" s="146" t="s">
        <v>1083</v>
      </c>
    </row>
    <row r="5" spans="1:7">
      <c r="A5" s="33" t="s">
        <v>49</v>
      </c>
      <c r="B5" s="146" t="s">
        <v>1082</v>
      </c>
      <c r="C5" s="146" t="s">
        <v>1056</v>
      </c>
      <c r="D5" s="146" t="s">
        <v>1081</v>
      </c>
      <c r="E5" s="146" t="s">
        <v>1079</v>
      </c>
      <c r="F5" s="146" t="s">
        <v>1059</v>
      </c>
    </row>
    <row r="6" spans="1:7">
      <c r="A6" s="33" t="s">
        <v>50</v>
      </c>
      <c r="B6" s="146" t="s">
        <v>1080</v>
      </c>
      <c r="C6" s="146" t="s">
        <v>1049</v>
      </c>
      <c r="D6" s="146" t="s">
        <v>1065</v>
      </c>
      <c r="E6" s="146" t="s">
        <v>1079</v>
      </c>
      <c r="F6" s="146" t="s">
        <v>1056</v>
      </c>
    </row>
    <row r="7" spans="1:7">
      <c r="A7" s="33" t="s">
        <v>51</v>
      </c>
      <c r="B7" s="146" t="s">
        <v>1078</v>
      </c>
      <c r="C7" s="146" t="s">
        <v>1062</v>
      </c>
      <c r="D7" s="146" t="s">
        <v>1050</v>
      </c>
      <c r="E7" s="146" t="s">
        <v>1070</v>
      </c>
      <c r="F7" s="146" t="s">
        <v>1062</v>
      </c>
    </row>
    <row r="8" spans="1:7">
      <c r="A8" s="33" t="s">
        <v>52</v>
      </c>
      <c r="B8" s="146" t="s">
        <v>1073</v>
      </c>
      <c r="C8" s="146" t="s">
        <v>1062</v>
      </c>
      <c r="D8" s="146" t="s">
        <v>1065</v>
      </c>
      <c r="E8" s="146" t="s">
        <v>1064</v>
      </c>
      <c r="F8" s="146" t="s">
        <v>1054</v>
      </c>
    </row>
    <row r="9" spans="1:7">
      <c r="A9" s="33" t="s">
        <v>53</v>
      </c>
      <c r="B9" s="146" t="s">
        <v>1077</v>
      </c>
      <c r="C9" s="146" t="s">
        <v>1062</v>
      </c>
      <c r="D9" s="146" t="s">
        <v>1050</v>
      </c>
      <c r="E9" s="146" t="s">
        <v>1067</v>
      </c>
      <c r="F9" s="146" t="s">
        <v>1069</v>
      </c>
    </row>
    <row r="10" spans="1:7">
      <c r="A10" s="33" t="s">
        <v>54</v>
      </c>
      <c r="B10" s="146" t="s">
        <v>1072</v>
      </c>
      <c r="C10" s="146" t="s">
        <v>1062</v>
      </c>
      <c r="D10" s="146" t="s">
        <v>1054</v>
      </c>
      <c r="E10" s="146" t="s">
        <v>1050</v>
      </c>
      <c r="F10" s="146" t="s">
        <v>1062</v>
      </c>
    </row>
    <row r="11" spans="1:7">
      <c r="A11" s="33" t="s">
        <v>55</v>
      </c>
      <c r="B11" s="146" t="s">
        <v>1060</v>
      </c>
      <c r="C11" s="146" t="s">
        <v>1049</v>
      </c>
      <c r="D11" s="146" t="s">
        <v>1049</v>
      </c>
      <c r="E11" s="146" t="s">
        <v>1069</v>
      </c>
      <c r="F11" s="146" t="s">
        <v>1051</v>
      </c>
    </row>
    <row r="12" spans="1:7">
      <c r="A12" s="33" t="s">
        <v>56</v>
      </c>
      <c r="B12" s="146" t="s">
        <v>1062</v>
      </c>
      <c r="C12" s="146" t="s">
        <v>1514</v>
      </c>
      <c r="D12" s="146" t="s">
        <v>1049</v>
      </c>
      <c r="E12" s="146" t="s">
        <v>1049</v>
      </c>
      <c r="F12" s="146" t="s">
        <v>1514</v>
      </c>
    </row>
    <row r="13" spans="1:7">
      <c r="A13" s="33" t="s">
        <v>57</v>
      </c>
      <c r="B13" s="146" t="s">
        <v>1076</v>
      </c>
      <c r="C13" s="146" t="s">
        <v>1056</v>
      </c>
      <c r="D13" s="146" t="s">
        <v>1075</v>
      </c>
      <c r="E13" s="146" t="s">
        <v>1074</v>
      </c>
      <c r="F13" s="146" t="s">
        <v>1073</v>
      </c>
    </row>
    <row r="14" spans="1:7">
      <c r="A14" s="33" t="s">
        <v>81</v>
      </c>
      <c r="B14" s="146" t="s">
        <v>1071</v>
      </c>
      <c r="C14" s="146" t="s">
        <v>1054</v>
      </c>
      <c r="D14" s="146" t="s">
        <v>1050</v>
      </c>
      <c r="E14" s="146" t="s">
        <v>1052</v>
      </c>
      <c r="F14" s="146" t="s">
        <v>1050</v>
      </c>
    </row>
    <row r="15" spans="1:7">
      <c r="A15" s="33" t="s">
        <v>58</v>
      </c>
      <c r="B15" s="146" t="s">
        <v>1066</v>
      </c>
      <c r="C15" s="146" t="s">
        <v>1049</v>
      </c>
      <c r="D15" s="146" t="s">
        <v>1069</v>
      </c>
      <c r="E15" s="146" t="s">
        <v>1068</v>
      </c>
      <c r="F15" s="146" t="s">
        <v>1051</v>
      </c>
    </row>
    <row r="16" spans="1:7">
      <c r="A16" s="33" t="s">
        <v>59</v>
      </c>
      <c r="B16" s="146" t="s">
        <v>1066</v>
      </c>
      <c r="C16" s="146" t="s">
        <v>1049</v>
      </c>
      <c r="D16" s="146" t="s">
        <v>1056</v>
      </c>
      <c r="E16" s="146" t="s">
        <v>1068</v>
      </c>
      <c r="F16" s="146" t="s">
        <v>1050</v>
      </c>
    </row>
    <row r="17" spans="1:6">
      <c r="A17" s="33" t="s">
        <v>60</v>
      </c>
      <c r="B17" s="146" t="s">
        <v>1066</v>
      </c>
      <c r="C17" s="146" t="s">
        <v>1062</v>
      </c>
      <c r="D17" s="146" t="s">
        <v>1065</v>
      </c>
      <c r="E17" s="146" t="s">
        <v>1064</v>
      </c>
      <c r="F17" s="146" t="s">
        <v>1049</v>
      </c>
    </row>
    <row r="18" spans="1:6">
      <c r="A18" s="35" t="s">
        <v>30</v>
      </c>
      <c r="B18" s="148" t="s">
        <v>1063</v>
      </c>
      <c r="C18" s="148" t="s">
        <v>1062</v>
      </c>
      <c r="D18" s="148" t="s">
        <v>1054</v>
      </c>
      <c r="E18" s="148" t="s">
        <v>1061</v>
      </c>
      <c r="F18" s="148" t="s">
        <v>1060</v>
      </c>
    </row>
    <row r="19" spans="1:6">
      <c r="A19" s="33" t="s">
        <v>61</v>
      </c>
      <c r="B19" s="146" t="s">
        <v>1058</v>
      </c>
      <c r="C19" s="146" t="s">
        <v>1054</v>
      </c>
      <c r="D19" s="146" t="s">
        <v>1051</v>
      </c>
      <c r="E19" s="146" t="s">
        <v>1057</v>
      </c>
      <c r="F19" s="146" t="s">
        <v>1056</v>
      </c>
    </row>
    <row r="20" spans="1:6">
      <c r="A20" s="33" t="s">
        <v>62</v>
      </c>
      <c r="B20" s="146" t="s">
        <v>1055</v>
      </c>
      <c r="C20" s="146" t="s">
        <v>1054</v>
      </c>
      <c r="D20" s="146" t="s">
        <v>1051</v>
      </c>
      <c r="E20" s="146" t="s">
        <v>1053</v>
      </c>
      <c r="F20" s="146" t="s">
        <v>1052</v>
      </c>
    </row>
    <row r="21" spans="1:6">
      <c r="A21" s="33" t="s">
        <v>63</v>
      </c>
      <c r="B21" s="146" t="s">
        <v>1051</v>
      </c>
      <c r="C21" s="146" t="s">
        <v>1049</v>
      </c>
      <c r="D21" s="146" t="s">
        <v>1050</v>
      </c>
      <c r="E21" s="146" t="s">
        <v>1049</v>
      </c>
      <c r="F21" s="146" t="s">
        <v>1514</v>
      </c>
    </row>
    <row r="22" spans="1:6">
      <c r="A22" s="274" t="s">
        <v>1384</v>
      </c>
      <c r="B22" s="274"/>
      <c r="C22" s="274"/>
      <c r="D22" s="274"/>
      <c r="E22" s="274"/>
      <c r="F22" s="274"/>
    </row>
  </sheetData>
  <mergeCells count="3">
    <mergeCell ref="A2:F2"/>
    <mergeCell ref="A22:F22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4" sqref="D14"/>
    </sheetView>
  </sheetViews>
  <sheetFormatPr defaultRowHeight="16.5"/>
  <cols>
    <col min="1" max="1" width="15.25" customWidth="1"/>
    <col min="2" max="2" width="18.625" customWidth="1"/>
    <col min="3" max="3" width="25" customWidth="1"/>
    <col min="4" max="4" width="33.5" customWidth="1"/>
  </cols>
  <sheetData>
    <row r="1" spans="1:4" ht="30" customHeight="1">
      <c r="A1" s="275" t="s">
        <v>1271</v>
      </c>
      <c r="B1" s="275"/>
      <c r="C1" s="275"/>
      <c r="D1" s="275"/>
    </row>
    <row r="2" spans="1:4">
      <c r="A2" s="273" t="s">
        <v>310</v>
      </c>
      <c r="B2" s="273"/>
      <c r="C2" s="273"/>
      <c r="D2" s="273"/>
    </row>
    <row r="3" spans="1:4">
      <c r="A3" s="228" t="s">
        <v>1144</v>
      </c>
      <c r="B3" s="228" t="s">
        <v>1263</v>
      </c>
      <c r="C3" s="228" t="s">
        <v>1270</v>
      </c>
      <c r="D3" s="228" t="s">
        <v>1265</v>
      </c>
    </row>
    <row r="4" spans="1:4">
      <c r="A4" s="272" t="s">
        <v>1519</v>
      </c>
      <c r="B4" s="227" t="s">
        <v>24</v>
      </c>
      <c r="C4" s="229">
        <v>55.85</v>
      </c>
      <c r="D4" s="229">
        <v>8.11</v>
      </c>
    </row>
    <row r="5" spans="1:4">
      <c r="A5" s="272"/>
      <c r="B5" s="227" t="s">
        <v>26</v>
      </c>
      <c r="C5" s="229">
        <v>32.68</v>
      </c>
      <c r="D5" s="229">
        <v>29.39</v>
      </c>
    </row>
    <row r="6" spans="1:4">
      <c r="A6" s="272"/>
      <c r="B6" s="227" t="s">
        <v>29</v>
      </c>
      <c r="C6" s="229">
        <v>100</v>
      </c>
      <c r="D6" s="229">
        <v>0</v>
      </c>
    </row>
    <row r="7" spans="1:4">
      <c r="A7" s="272"/>
      <c r="B7" s="227" t="s">
        <v>4</v>
      </c>
      <c r="C7" s="229">
        <v>83.62</v>
      </c>
      <c r="D7" s="229">
        <v>15.6</v>
      </c>
    </row>
    <row r="8" spans="1:4">
      <c r="A8" s="274" t="s">
        <v>1267</v>
      </c>
      <c r="B8" s="274"/>
      <c r="C8" s="274"/>
      <c r="D8" s="274"/>
    </row>
  </sheetData>
  <mergeCells count="4">
    <mergeCell ref="A2:D2"/>
    <mergeCell ref="A4:A7"/>
    <mergeCell ref="A8:D8"/>
    <mergeCell ref="A1:D1"/>
  </mergeCells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33" sqref="A33:G33"/>
    </sheetView>
  </sheetViews>
  <sheetFormatPr defaultRowHeight="16.5"/>
  <cols>
    <col min="1" max="1" width="5.25" style="2" bestFit="1" customWidth="1"/>
    <col min="2" max="2" width="14.125" style="2" bestFit="1" customWidth="1"/>
    <col min="3" max="3" width="21.375" style="2" bestFit="1" customWidth="1"/>
    <col min="4" max="4" width="2.75" style="2" customWidth="1"/>
    <col min="5" max="5" width="5.25" style="2" bestFit="1" customWidth="1"/>
    <col min="6" max="6" width="18" style="2" bestFit="1" customWidth="1"/>
    <col min="7" max="7" width="22.875" style="2" bestFit="1" customWidth="1"/>
  </cols>
  <sheetData>
    <row r="1" spans="1:7" ht="27" thickBot="1">
      <c r="A1" s="303" t="s">
        <v>901</v>
      </c>
      <c r="B1" s="303"/>
      <c r="C1" s="303"/>
      <c r="D1" s="303"/>
      <c r="E1" s="303"/>
      <c r="F1" s="303"/>
      <c r="G1" s="303"/>
    </row>
    <row r="2" spans="1:7">
      <c r="A2" s="149" t="s">
        <v>1144</v>
      </c>
      <c r="B2" s="150" t="s">
        <v>1143</v>
      </c>
      <c r="C2" s="151" t="s">
        <v>1142</v>
      </c>
      <c r="D2" s="317"/>
      <c r="E2" s="149" t="s">
        <v>1144</v>
      </c>
      <c r="F2" s="150" t="s">
        <v>1143</v>
      </c>
      <c r="G2" s="151" t="s">
        <v>1142</v>
      </c>
    </row>
    <row r="3" spans="1:7">
      <c r="A3" s="304" t="s">
        <v>335</v>
      </c>
      <c r="B3" s="307" t="s">
        <v>1141</v>
      </c>
      <c r="C3" s="152" t="s">
        <v>1140</v>
      </c>
      <c r="D3" s="317"/>
      <c r="E3" s="304" t="s">
        <v>350</v>
      </c>
      <c r="F3" s="307" t="s">
        <v>1139</v>
      </c>
      <c r="G3" s="152" t="s">
        <v>1138</v>
      </c>
    </row>
    <row r="4" spans="1:7">
      <c r="A4" s="305"/>
      <c r="B4" s="308"/>
      <c r="C4" s="153" t="s">
        <v>1137</v>
      </c>
      <c r="D4" s="317"/>
      <c r="E4" s="305"/>
      <c r="F4" s="308"/>
      <c r="G4" s="153" t="s">
        <v>1136</v>
      </c>
    </row>
    <row r="5" spans="1:7">
      <c r="A5" s="305"/>
      <c r="B5" s="308"/>
      <c r="C5" s="153" t="s">
        <v>1135</v>
      </c>
      <c r="D5" s="317"/>
      <c r="E5" s="305"/>
      <c r="F5" s="308"/>
      <c r="G5" s="153" t="s">
        <v>1134</v>
      </c>
    </row>
    <row r="6" spans="1:7">
      <c r="A6" s="305"/>
      <c r="B6" s="308"/>
      <c r="C6" s="153" t="s">
        <v>1133</v>
      </c>
      <c r="D6" s="317"/>
      <c r="E6" s="305"/>
      <c r="F6" s="308"/>
      <c r="G6" s="153" t="s">
        <v>1132</v>
      </c>
    </row>
    <row r="7" spans="1:7">
      <c r="A7" s="305"/>
      <c r="B7" s="308"/>
      <c r="C7" s="162"/>
      <c r="D7" s="317"/>
      <c r="E7" s="305"/>
      <c r="F7" s="308"/>
      <c r="G7" s="153" t="s">
        <v>1131</v>
      </c>
    </row>
    <row r="8" spans="1:7">
      <c r="A8" s="305"/>
      <c r="B8" s="308"/>
      <c r="C8" s="162"/>
      <c r="D8" s="317"/>
      <c r="E8" s="305"/>
      <c r="F8" s="308"/>
      <c r="G8" s="153" t="s">
        <v>1130</v>
      </c>
    </row>
    <row r="9" spans="1:7">
      <c r="A9" s="305"/>
      <c r="B9" s="308"/>
      <c r="C9" s="162"/>
      <c r="D9" s="317"/>
      <c r="E9" s="305"/>
      <c r="F9" s="308"/>
      <c r="G9" s="153" t="s">
        <v>1129</v>
      </c>
    </row>
    <row r="10" spans="1:7">
      <c r="A10" s="306"/>
      <c r="B10" s="309"/>
      <c r="C10" s="163"/>
      <c r="D10" s="317"/>
      <c r="E10" s="305"/>
      <c r="F10" s="308"/>
      <c r="G10" s="153" t="s">
        <v>1128</v>
      </c>
    </row>
    <row r="11" spans="1:7">
      <c r="A11" s="154" t="s">
        <v>337</v>
      </c>
      <c r="B11" s="40" t="s">
        <v>1127</v>
      </c>
      <c r="C11" s="155" t="s">
        <v>1126</v>
      </c>
      <c r="D11" s="317"/>
      <c r="E11" s="306"/>
      <c r="F11" s="309"/>
      <c r="G11" s="156" t="s">
        <v>1125</v>
      </c>
    </row>
    <row r="12" spans="1:7">
      <c r="A12" s="154" t="s">
        <v>339</v>
      </c>
      <c r="B12" s="40" t="s">
        <v>1124</v>
      </c>
      <c r="C12" s="155" t="s">
        <v>1123</v>
      </c>
      <c r="D12" s="317"/>
      <c r="E12" s="304" t="s">
        <v>354</v>
      </c>
      <c r="F12" s="307" t="s">
        <v>1122</v>
      </c>
      <c r="G12" s="152" t="s">
        <v>1121</v>
      </c>
    </row>
    <row r="13" spans="1:7">
      <c r="A13" s="304" t="s">
        <v>341</v>
      </c>
      <c r="B13" s="307" t="s">
        <v>1120</v>
      </c>
      <c r="C13" s="152" t="s">
        <v>1119</v>
      </c>
      <c r="D13" s="317"/>
      <c r="E13" s="305"/>
      <c r="F13" s="308"/>
      <c r="G13" s="153" t="s">
        <v>1118</v>
      </c>
    </row>
    <row r="14" spans="1:7" ht="17.25" thickBot="1">
      <c r="A14" s="306"/>
      <c r="B14" s="309"/>
      <c r="C14" s="156" t="s">
        <v>1117</v>
      </c>
      <c r="D14" s="317"/>
      <c r="E14" s="305"/>
      <c r="F14" s="308"/>
      <c r="G14" s="162"/>
    </row>
    <row r="15" spans="1:7" ht="17.25" thickTop="1">
      <c r="A15" s="305" t="s">
        <v>343</v>
      </c>
      <c r="B15" s="308" t="s">
        <v>1390</v>
      </c>
      <c r="C15" s="311" t="s">
        <v>189</v>
      </c>
      <c r="D15" s="317"/>
      <c r="E15" s="319" t="s">
        <v>355</v>
      </c>
      <c r="F15" s="315" t="s">
        <v>376</v>
      </c>
      <c r="G15" s="157" t="s">
        <v>1043</v>
      </c>
    </row>
    <row r="16" spans="1:7" ht="17.25" thickBot="1">
      <c r="A16" s="306"/>
      <c r="B16" s="309"/>
      <c r="C16" s="312"/>
      <c r="D16" s="317"/>
      <c r="E16" s="320"/>
      <c r="F16" s="321"/>
      <c r="G16" s="158" t="s">
        <v>1116</v>
      </c>
    </row>
    <row r="17" spans="1:7" ht="17.25" thickTop="1">
      <c r="A17" s="304" t="s">
        <v>346</v>
      </c>
      <c r="B17" s="307" t="s">
        <v>1115</v>
      </c>
      <c r="C17" s="310" t="s">
        <v>189</v>
      </c>
      <c r="D17" s="317"/>
      <c r="E17" s="313" t="s">
        <v>356</v>
      </c>
      <c r="F17" s="315" t="s">
        <v>1114</v>
      </c>
      <c r="G17" s="159" t="s">
        <v>1113</v>
      </c>
    </row>
    <row r="18" spans="1:7">
      <c r="A18" s="305"/>
      <c r="B18" s="308"/>
      <c r="C18" s="311"/>
      <c r="D18" s="317"/>
      <c r="E18" s="305"/>
      <c r="F18" s="308"/>
      <c r="G18" s="153" t="s">
        <v>1112</v>
      </c>
    </row>
    <row r="19" spans="1:7">
      <c r="A19" s="305"/>
      <c r="B19" s="308"/>
      <c r="C19" s="311"/>
      <c r="D19" s="317"/>
      <c r="E19" s="305"/>
      <c r="F19" s="308"/>
      <c r="G19" s="153" t="s">
        <v>1111</v>
      </c>
    </row>
    <row r="20" spans="1:7">
      <c r="A20" s="306"/>
      <c r="B20" s="309"/>
      <c r="C20" s="312"/>
      <c r="D20" s="317"/>
      <c r="E20" s="305"/>
      <c r="F20" s="308"/>
      <c r="G20" s="153" t="s">
        <v>1110</v>
      </c>
    </row>
    <row r="21" spans="1:7" ht="17.25" thickBot="1">
      <c r="A21" s="164" t="s">
        <v>344</v>
      </c>
      <c r="B21" s="307" t="s">
        <v>1109</v>
      </c>
      <c r="C21" s="155" t="s">
        <v>93</v>
      </c>
      <c r="D21" s="317"/>
      <c r="E21" s="314"/>
      <c r="F21" s="316"/>
      <c r="G21" s="160" t="s">
        <v>1108</v>
      </c>
    </row>
    <row r="22" spans="1:7">
      <c r="A22" s="305" t="s">
        <v>353</v>
      </c>
      <c r="B22" s="308"/>
      <c r="C22" s="152" t="s">
        <v>1107</v>
      </c>
      <c r="D22" s="317"/>
      <c r="E22" s="323" t="s">
        <v>357</v>
      </c>
      <c r="F22" s="324" t="s">
        <v>1106</v>
      </c>
      <c r="G22" s="161" t="s">
        <v>1105</v>
      </c>
    </row>
    <row r="23" spans="1:7">
      <c r="A23" s="305"/>
      <c r="B23" s="308"/>
      <c r="C23" s="153" t="s">
        <v>1104</v>
      </c>
      <c r="D23" s="317"/>
      <c r="E23" s="305"/>
      <c r="F23" s="308"/>
      <c r="G23" s="153" t="s">
        <v>1103</v>
      </c>
    </row>
    <row r="24" spans="1:7">
      <c r="A24" s="305"/>
      <c r="B24" s="308"/>
      <c r="C24" s="153" t="s">
        <v>1102</v>
      </c>
      <c r="D24" s="317"/>
      <c r="E24" s="305"/>
      <c r="F24" s="308"/>
      <c r="G24" s="153" t="s">
        <v>1101</v>
      </c>
    </row>
    <row r="25" spans="1:7">
      <c r="A25" s="306"/>
      <c r="B25" s="309"/>
      <c r="C25" s="156" t="s">
        <v>1100</v>
      </c>
      <c r="D25" s="317"/>
      <c r="E25" s="306"/>
      <c r="F25" s="309"/>
      <c r="G25" s="163"/>
    </row>
    <row r="26" spans="1:7">
      <c r="A26" s="304" t="s">
        <v>352</v>
      </c>
      <c r="B26" s="307" t="s">
        <v>1099</v>
      </c>
      <c r="C26" s="152" t="s">
        <v>1098</v>
      </c>
      <c r="D26" s="317"/>
      <c r="E26" s="304" t="s">
        <v>1097</v>
      </c>
      <c r="F26" s="307" t="s">
        <v>1096</v>
      </c>
      <c r="G26" s="310" t="s">
        <v>1095</v>
      </c>
    </row>
    <row r="27" spans="1:7" ht="17.25" thickBot="1">
      <c r="A27" s="314"/>
      <c r="B27" s="316"/>
      <c r="C27" s="160" t="s">
        <v>1094</v>
      </c>
      <c r="D27" s="317"/>
      <c r="E27" s="305"/>
      <c r="F27" s="308"/>
      <c r="G27" s="311"/>
    </row>
    <row r="28" spans="1:7">
      <c r="A28" s="323" t="s">
        <v>351</v>
      </c>
      <c r="B28" s="324" t="s">
        <v>1093</v>
      </c>
      <c r="C28" s="161" t="s">
        <v>1092</v>
      </c>
      <c r="D28" s="317"/>
      <c r="E28" s="305"/>
      <c r="F28" s="308"/>
      <c r="G28" s="311"/>
    </row>
    <row r="29" spans="1:7">
      <c r="A29" s="305"/>
      <c r="B29" s="308"/>
      <c r="C29" s="153" t="s">
        <v>1091</v>
      </c>
      <c r="D29" s="317"/>
      <c r="E29" s="305"/>
      <c r="F29" s="308"/>
      <c r="G29" s="311"/>
    </row>
    <row r="30" spans="1:7">
      <c r="A30" s="305"/>
      <c r="B30" s="308"/>
      <c r="C30" s="153" t="s">
        <v>1090</v>
      </c>
      <c r="D30" s="317"/>
      <c r="E30" s="305"/>
      <c r="F30" s="308"/>
      <c r="G30" s="311"/>
    </row>
    <row r="31" spans="1:7">
      <c r="A31" s="305"/>
      <c r="B31" s="308"/>
      <c r="C31" s="153" t="s">
        <v>1089</v>
      </c>
      <c r="D31" s="317"/>
      <c r="E31" s="305"/>
      <c r="F31" s="308"/>
      <c r="G31" s="311"/>
    </row>
    <row r="32" spans="1:7" ht="17.25" thickBot="1">
      <c r="A32" s="314"/>
      <c r="B32" s="316"/>
      <c r="C32" s="160" t="s">
        <v>1088</v>
      </c>
      <c r="D32" s="318"/>
      <c r="E32" s="314"/>
      <c r="F32" s="316"/>
      <c r="G32" s="322"/>
    </row>
    <row r="33" spans="1:7">
      <c r="A33" s="325" t="s">
        <v>1515</v>
      </c>
      <c r="B33" s="325"/>
      <c r="C33" s="325"/>
      <c r="D33" s="325"/>
      <c r="E33" s="325"/>
      <c r="F33" s="325"/>
      <c r="G33" s="325"/>
    </row>
  </sheetData>
  <mergeCells count="32">
    <mergeCell ref="A28:A32"/>
    <mergeCell ref="B28:B32"/>
    <mergeCell ref="A33:G33"/>
    <mergeCell ref="A22:A25"/>
    <mergeCell ref="B21:B25"/>
    <mergeCell ref="E22:E25"/>
    <mergeCell ref="F22:F25"/>
    <mergeCell ref="A26:A27"/>
    <mergeCell ref="B26:B27"/>
    <mergeCell ref="E26:E32"/>
    <mergeCell ref="F26:F32"/>
    <mergeCell ref="B15:B16"/>
    <mergeCell ref="C15:C16"/>
    <mergeCell ref="E15:E16"/>
    <mergeCell ref="F15:F16"/>
    <mergeCell ref="G26:G32"/>
    <mergeCell ref="A1:G1"/>
    <mergeCell ref="A17:A20"/>
    <mergeCell ref="B17:B20"/>
    <mergeCell ref="C17:C20"/>
    <mergeCell ref="E17:E21"/>
    <mergeCell ref="F17:F21"/>
    <mergeCell ref="D2:D32"/>
    <mergeCell ref="A3:A10"/>
    <mergeCell ref="B3:B10"/>
    <mergeCell ref="E3:E11"/>
    <mergeCell ref="F3:F11"/>
    <mergeCell ref="E12:E14"/>
    <mergeCell ref="F12:F14"/>
    <mergeCell ref="A13:A14"/>
    <mergeCell ref="B13:B14"/>
    <mergeCell ref="A15:A16"/>
  </mergeCells>
  <phoneticPr fontId="1" type="noConversion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6" sqref="B6"/>
    </sheetView>
  </sheetViews>
  <sheetFormatPr defaultRowHeight="16.5"/>
  <cols>
    <col min="6" max="6" width="28.75" bestFit="1" customWidth="1"/>
  </cols>
  <sheetData>
    <row r="1" spans="1:11" ht="26.25">
      <c r="A1" s="327" t="s">
        <v>900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326" t="s">
        <v>74</v>
      </c>
      <c r="B2" s="326" t="s">
        <v>1158</v>
      </c>
      <c r="C2" s="326"/>
      <c r="D2" s="326"/>
      <c r="E2" s="326"/>
      <c r="F2" s="326"/>
      <c r="G2" s="326"/>
      <c r="H2" s="326"/>
      <c r="I2" s="326"/>
      <c r="J2" s="326" t="s">
        <v>1157</v>
      </c>
      <c r="K2" s="326"/>
    </row>
    <row r="3" spans="1:11" ht="48">
      <c r="A3" s="326"/>
      <c r="B3" s="165" t="s">
        <v>1391</v>
      </c>
      <c r="C3" s="165" t="s">
        <v>1392</v>
      </c>
      <c r="D3" s="165" t="s">
        <v>1393</v>
      </c>
      <c r="E3" s="165" t="s">
        <v>1394</v>
      </c>
      <c r="F3" s="165" t="s">
        <v>1156</v>
      </c>
      <c r="G3" s="165" t="s">
        <v>1395</v>
      </c>
      <c r="H3" s="166" t="s">
        <v>1396</v>
      </c>
      <c r="I3" s="165" t="s">
        <v>1397</v>
      </c>
      <c r="J3" s="165" t="s">
        <v>1155</v>
      </c>
      <c r="K3" s="165" t="s">
        <v>1154</v>
      </c>
    </row>
    <row r="4" spans="1:11">
      <c r="A4" s="167" t="s">
        <v>1153</v>
      </c>
      <c r="B4" s="168" t="s">
        <v>1145</v>
      </c>
      <c r="C4" s="168" t="s">
        <v>1147</v>
      </c>
      <c r="D4" s="169"/>
      <c r="E4" s="169"/>
      <c r="F4" s="169"/>
      <c r="G4" s="169"/>
      <c r="H4" s="169"/>
      <c r="I4" s="169"/>
      <c r="J4" s="168" t="s">
        <v>1147</v>
      </c>
      <c r="K4" s="168" t="s">
        <v>1147</v>
      </c>
    </row>
    <row r="5" spans="1:11">
      <c r="A5" s="167" t="s">
        <v>1152</v>
      </c>
      <c r="B5" s="168" t="s">
        <v>1145</v>
      </c>
      <c r="C5" s="168" t="s">
        <v>1145</v>
      </c>
      <c r="D5" s="168" t="s">
        <v>1147</v>
      </c>
      <c r="E5" s="169"/>
      <c r="F5" s="169"/>
      <c r="G5" s="169"/>
      <c r="H5" s="169"/>
      <c r="I5" s="169"/>
      <c r="J5" s="168" t="s">
        <v>1147</v>
      </c>
      <c r="K5" s="168" t="s">
        <v>1147</v>
      </c>
    </row>
    <row r="6" spans="1:11">
      <c r="A6" s="167" t="s">
        <v>1151</v>
      </c>
      <c r="B6" s="168" t="s">
        <v>1145</v>
      </c>
      <c r="C6" s="168" t="s">
        <v>1145</v>
      </c>
      <c r="D6" s="168" t="s">
        <v>1145</v>
      </c>
      <c r="E6" s="168" t="s">
        <v>1147</v>
      </c>
      <c r="F6" s="168" t="s">
        <v>1147</v>
      </c>
      <c r="G6" s="168" t="s">
        <v>1147</v>
      </c>
      <c r="H6" s="168" t="s">
        <v>1147</v>
      </c>
      <c r="I6" s="168" t="s">
        <v>1147</v>
      </c>
      <c r="J6" s="168" t="s">
        <v>1147</v>
      </c>
      <c r="K6" s="168" t="s">
        <v>1147</v>
      </c>
    </row>
    <row r="7" spans="1:11">
      <c r="A7" s="167" t="s">
        <v>1150</v>
      </c>
      <c r="B7" s="168" t="s">
        <v>1145</v>
      </c>
      <c r="C7" s="168" t="s">
        <v>1145</v>
      </c>
      <c r="D7" s="168" t="s">
        <v>1145</v>
      </c>
      <c r="E7" s="168" t="s">
        <v>1145</v>
      </c>
      <c r="F7" s="168" t="s">
        <v>1145</v>
      </c>
      <c r="G7" s="168" t="s">
        <v>1147</v>
      </c>
      <c r="H7" s="168" t="s">
        <v>1147</v>
      </c>
      <c r="I7" s="168" t="s">
        <v>1147</v>
      </c>
      <c r="J7" s="168" t="s">
        <v>1145</v>
      </c>
      <c r="K7" s="168" t="s">
        <v>1147</v>
      </c>
    </row>
    <row r="8" spans="1:11">
      <c r="A8" s="167" t="s">
        <v>1149</v>
      </c>
      <c r="B8" s="168" t="s">
        <v>1145</v>
      </c>
      <c r="C8" s="168" t="s">
        <v>1145</v>
      </c>
      <c r="D8" s="168" t="s">
        <v>1145</v>
      </c>
      <c r="E8" s="168" t="s">
        <v>1145</v>
      </c>
      <c r="F8" s="168" t="s">
        <v>1145</v>
      </c>
      <c r="G8" s="168" t="s">
        <v>1145</v>
      </c>
      <c r="H8" s="168" t="s">
        <v>1147</v>
      </c>
      <c r="I8" s="168" t="s">
        <v>1147</v>
      </c>
      <c r="J8" s="168" t="s">
        <v>1145</v>
      </c>
      <c r="K8" s="168" t="s">
        <v>1145</v>
      </c>
    </row>
    <row r="9" spans="1:11">
      <c r="A9" s="167" t="s">
        <v>1148</v>
      </c>
      <c r="B9" s="168" t="s">
        <v>1145</v>
      </c>
      <c r="C9" s="168" t="s">
        <v>1145</v>
      </c>
      <c r="D9" s="168" t="s">
        <v>1145</v>
      </c>
      <c r="E9" s="168" t="s">
        <v>1145</v>
      </c>
      <c r="F9" s="168" t="s">
        <v>1145</v>
      </c>
      <c r="G9" s="168" t="s">
        <v>1145</v>
      </c>
      <c r="H9" s="168" t="s">
        <v>1145</v>
      </c>
      <c r="I9" s="168" t="s">
        <v>1147</v>
      </c>
      <c r="J9" s="168" t="s">
        <v>1145</v>
      </c>
      <c r="K9" s="168" t="s">
        <v>1145</v>
      </c>
    </row>
    <row r="10" spans="1:11">
      <c r="A10" s="167" t="s">
        <v>1146</v>
      </c>
      <c r="B10" s="168" t="s">
        <v>1145</v>
      </c>
      <c r="C10" s="168" t="s">
        <v>1145</v>
      </c>
      <c r="D10" s="168" t="s">
        <v>1145</v>
      </c>
      <c r="E10" s="168" t="s">
        <v>1145</v>
      </c>
      <c r="F10" s="168" t="s">
        <v>1145</v>
      </c>
      <c r="G10" s="168" t="s">
        <v>1145</v>
      </c>
      <c r="H10" s="168" t="s">
        <v>1145</v>
      </c>
      <c r="I10" s="168" t="s">
        <v>1145</v>
      </c>
      <c r="J10" s="168" t="s">
        <v>1145</v>
      </c>
      <c r="K10" s="168" t="s">
        <v>1145</v>
      </c>
    </row>
    <row r="11" spans="1:11">
      <c r="A11" s="274" t="s">
        <v>1528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</row>
  </sheetData>
  <mergeCells count="5">
    <mergeCell ref="A11:K11"/>
    <mergeCell ref="A2:A3"/>
    <mergeCell ref="B2:I2"/>
    <mergeCell ref="J2:K2"/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1"/>
  <sheetViews>
    <sheetView topLeftCell="A28" zoomScale="115" zoomScaleNormal="115" workbookViewId="0">
      <selection activeCell="K58" sqref="K58"/>
    </sheetView>
  </sheetViews>
  <sheetFormatPr defaultRowHeight="16.5"/>
  <cols>
    <col min="1" max="1" width="6.75" bestFit="1" customWidth="1"/>
    <col min="2" max="2" width="11.25" bestFit="1" customWidth="1"/>
    <col min="3" max="3" width="32.625" bestFit="1" customWidth="1"/>
    <col min="4" max="5" width="11.25" bestFit="1" customWidth="1"/>
  </cols>
  <sheetData>
    <row r="1" spans="1:8" ht="26.25">
      <c r="A1" s="269" t="s">
        <v>1418</v>
      </c>
      <c r="B1" s="269"/>
      <c r="C1" s="269"/>
      <c r="D1" s="269"/>
      <c r="E1" s="269"/>
      <c r="F1" s="22"/>
    </row>
    <row r="2" spans="1:8" ht="16.5" customHeight="1">
      <c r="A2" s="328" t="s">
        <v>464</v>
      </c>
      <c r="B2" s="328" t="s">
        <v>1409</v>
      </c>
      <c r="C2" s="328" t="s">
        <v>1401</v>
      </c>
      <c r="D2" s="328"/>
      <c r="E2" s="328"/>
      <c r="F2" s="112"/>
      <c r="G2" s="112"/>
      <c r="H2" s="112"/>
    </row>
    <row r="3" spans="1:8">
      <c r="A3" s="328"/>
      <c r="B3" s="328"/>
      <c r="C3" s="176" t="s">
        <v>1402</v>
      </c>
      <c r="D3" s="176" t="s">
        <v>1410</v>
      </c>
      <c r="E3" s="176" t="s">
        <v>1411</v>
      </c>
      <c r="F3" s="112"/>
      <c r="G3" s="112"/>
      <c r="H3" s="112"/>
    </row>
    <row r="4" spans="1:8">
      <c r="A4" s="33" t="s">
        <v>10</v>
      </c>
      <c r="B4" s="33">
        <v>44</v>
      </c>
      <c r="C4" s="33"/>
      <c r="D4" s="33">
        <v>93</v>
      </c>
      <c r="E4" s="33">
        <v>530</v>
      </c>
      <c r="F4" s="112"/>
      <c r="G4" s="112"/>
      <c r="H4" s="112"/>
    </row>
    <row r="5" spans="1:8">
      <c r="A5" s="272" t="s">
        <v>1199</v>
      </c>
      <c r="B5" s="272">
        <v>5</v>
      </c>
      <c r="C5" s="33" t="s">
        <v>1043</v>
      </c>
      <c r="D5" s="33" t="s">
        <v>93</v>
      </c>
      <c r="E5" s="33">
        <v>20</v>
      </c>
      <c r="F5" s="112"/>
      <c r="G5" s="112"/>
      <c r="H5" s="112"/>
    </row>
    <row r="6" spans="1:8">
      <c r="A6" s="272"/>
      <c r="B6" s="272"/>
      <c r="C6" s="33" t="s">
        <v>1398</v>
      </c>
      <c r="D6" s="33">
        <v>3</v>
      </c>
      <c r="E6" s="33">
        <v>20</v>
      </c>
      <c r="F6" s="112"/>
      <c r="G6" s="112"/>
      <c r="H6" s="112"/>
    </row>
    <row r="7" spans="1:8">
      <c r="A7" s="272"/>
      <c r="B7" s="272"/>
      <c r="C7" s="33" t="s">
        <v>1400</v>
      </c>
      <c r="D7" s="33">
        <v>10</v>
      </c>
      <c r="E7" s="33">
        <v>14</v>
      </c>
      <c r="F7" s="112"/>
      <c r="G7" s="112"/>
      <c r="H7" s="112"/>
    </row>
    <row r="8" spans="1:8">
      <c r="A8" s="272"/>
      <c r="B8" s="272"/>
      <c r="C8" s="33" t="s">
        <v>1399</v>
      </c>
      <c r="D8" s="33">
        <v>3</v>
      </c>
      <c r="E8" s="33">
        <v>16</v>
      </c>
      <c r="F8" s="112"/>
      <c r="G8" s="112"/>
      <c r="H8" s="112"/>
    </row>
    <row r="9" spans="1:8">
      <c r="A9" s="272" t="s">
        <v>1412</v>
      </c>
      <c r="B9" s="272">
        <v>4</v>
      </c>
      <c r="C9" s="272" t="s">
        <v>1198</v>
      </c>
      <c r="D9" s="272" t="s">
        <v>93</v>
      </c>
      <c r="E9" s="272">
        <v>10</v>
      </c>
      <c r="F9" s="112"/>
      <c r="G9" s="112"/>
      <c r="H9" s="112"/>
    </row>
    <row r="10" spans="1:8">
      <c r="A10" s="272"/>
      <c r="B10" s="272"/>
      <c r="C10" s="272"/>
      <c r="D10" s="272"/>
      <c r="E10" s="272"/>
      <c r="F10" s="112"/>
      <c r="G10" s="112"/>
      <c r="H10" s="112"/>
    </row>
    <row r="11" spans="1:8">
      <c r="A11" s="272"/>
      <c r="B11" s="272"/>
      <c r="C11" s="33" t="s">
        <v>1197</v>
      </c>
      <c r="D11" s="33">
        <v>1</v>
      </c>
      <c r="E11" s="33">
        <v>16</v>
      </c>
      <c r="F11" s="112"/>
      <c r="G11" s="112"/>
      <c r="H11" s="112"/>
    </row>
    <row r="12" spans="1:8">
      <c r="A12" s="272"/>
      <c r="B12" s="272"/>
      <c r="C12" s="33" t="s">
        <v>1196</v>
      </c>
      <c r="D12" s="33">
        <v>10</v>
      </c>
      <c r="E12" s="33">
        <v>3</v>
      </c>
      <c r="F12" s="112"/>
      <c r="G12" s="112"/>
      <c r="H12" s="112"/>
    </row>
    <row r="13" spans="1:8">
      <c r="A13" s="272"/>
      <c r="B13" s="272"/>
      <c r="C13" s="33" t="s">
        <v>1195</v>
      </c>
      <c r="D13" s="33">
        <v>1</v>
      </c>
      <c r="E13" s="33">
        <v>1</v>
      </c>
      <c r="F13" s="112"/>
      <c r="G13" s="112"/>
      <c r="H13" s="112"/>
    </row>
    <row r="14" spans="1:8">
      <c r="A14" s="272" t="s">
        <v>1413</v>
      </c>
      <c r="B14" s="272">
        <v>7</v>
      </c>
      <c r="C14" s="33" t="s">
        <v>1116</v>
      </c>
      <c r="D14" s="33">
        <v>4</v>
      </c>
      <c r="E14" s="33">
        <v>28</v>
      </c>
      <c r="F14" s="112"/>
      <c r="G14" s="112"/>
      <c r="H14" s="112"/>
    </row>
    <row r="15" spans="1:8">
      <c r="A15" s="272"/>
      <c r="B15" s="272"/>
      <c r="C15" s="33" t="s">
        <v>1194</v>
      </c>
      <c r="D15" s="33">
        <v>5</v>
      </c>
      <c r="E15" s="33">
        <v>3</v>
      </c>
      <c r="F15" s="112"/>
      <c r="G15" s="112"/>
      <c r="H15" s="112"/>
    </row>
    <row r="16" spans="1:8">
      <c r="A16" s="272"/>
      <c r="B16" s="272"/>
      <c r="C16" s="33" t="s">
        <v>1193</v>
      </c>
      <c r="D16" s="33" t="s">
        <v>93</v>
      </c>
      <c r="E16" s="33">
        <v>3</v>
      </c>
      <c r="F16" s="112"/>
      <c r="G16" s="112"/>
      <c r="H16" s="112"/>
    </row>
    <row r="17" spans="1:8">
      <c r="A17" s="272"/>
      <c r="B17" s="272"/>
      <c r="C17" s="33" t="s">
        <v>1403</v>
      </c>
      <c r="D17" s="272">
        <v>3</v>
      </c>
      <c r="E17" s="272">
        <v>4</v>
      </c>
      <c r="F17" s="112"/>
      <c r="G17" s="112"/>
      <c r="H17" s="112"/>
    </row>
    <row r="18" spans="1:8">
      <c r="A18" s="272"/>
      <c r="B18" s="272"/>
      <c r="C18" s="33" t="s">
        <v>1404</v>
      </c>
      <c r="D18" s="272"/>
      <c r="E18" s="272"/>
      <c r="F18" s="112"/>
      <c r="G18" s="112"/>
      <c r="H18" s="112"/>
    </row>
    <row r="19" spans="1:8">
      <c r="A19" s="272"/>
      <c r="B19" s="272"/>
      <c r="C19" s="33" t="s">
        <v>1192</v>
      </c>
      <c r="D19" s="33">
        <v>10</v>
      </c>
      <c r="E19" s="33">
        <v>2</v>
      </c>
      <c r="F19" s="112"/>
      <c r="G19" s="112"/>
      <c r="H19" s="112"/>
    </row>
    <row r="20" spans="1:8">
      <c r="A20" s="272"/>
      <c r="B20" s="272"/>
      <c r="C20" s="33" t="s">
        <v>1191</v>
      </c>
      <c r="D20" s="33" t="s">
        <v>93</v>
      </c>
      <c r="E20" s="33">
        <v>6</v>
      </c>
      <c r="F20" s="112"/>
      <c r="G20" s="112"/>
      <c r="H20" s="112"/>
    </row>
    <row r="21" spans="1:8">
      <c r="A21" s="33" t="s">
        <v>1190</v>
      </c>
      <c r="B21" s="33">
        <v>1</v>
      </c>
      <c r="C21" s="33" t="s">
        <v>1405</v>
      </c>
      <c r="D21" s="33" t="s">
        <v>93</v>
      </c>
      <c r="E21" s="33">
        <v>12</v>
      </c>
      <c r="F21" s="112"/>
      <c r="G21" s="112"/>
      <c r="H21" s="112"/>
    </row>
    <row r="22" spans="1:8">
      <c r="A22" s="272" t="s">
        <v>1189</v>
      </c>
      <c r="B22" s="272">
        <v>4</v>
      </c>
      <c r="C22" s="33" t="s">
        <v>1188</v>
      </c>
      <c r="D22" s="33" t="s">
        <v>93</v>
      </c>
      <c r="E22" s="33">
        <v>22</v>
      </c>
      <c r="F22" s="112"/>
      <c r="G22" s="112"/>
      <c r="H22" s="112"/>
    </row>
    <row r="23" spans="1:8">
      <c r="A23" s="272"/>
      <c r="B23" s="272"/>
      <c r="C23" s="33" t="s">
        <v>1406</v>
      </c>
      <c r="D23" s="33" t="s">
        <v>93</v>
      </c>
      <c r="E23" s="33">
        <v>4</v>
      </c>
      <c r="F23" s="112"/>
      <c r="G23" s="112"/>
      <c r="H23" s="112"/>
    </row>
    <row r="24" spans="1:8">
      <c r="A24" s="272"/>
      <c r="B24" s="272"/>
      <c r="C24" s="33" t="s">
        <v>1187</v>
      </c>
      <c r="D24" s="33" t="s">
        <v>93</v>
      </c>
      <c r="E24" s="33">
        <v>15</v>
      </c>
      <c r="F24" s="112"/>
      <c r="G24" s="112"/>
      <c r="H24" s="112"/>
    </row>
    <row r="25" spans="1:8">
      <c r="A25" s="272"/>
      <c r="B25" s="272"/>
      <c r="C25" s="33" t="s">
        <v>1407</v>
      </c>
      <c r="D25" s="33" t="s">
        <v>93</v>
      </c>
      <c r="E25" s="33">
        <v>34</v>
      </c>
      <c r="F25" s="112"/>
      <c r="G25" s="112"/>
      <c r="H25" s="112"/>
    </row>
    <row r="26" spans="1:8">
      <c r="A26" s="33" t="s">
        <v>1414</v>
      </c>
      <c r="B26" s="33">
        <v>1</v>
      </c>
      <c r="C26" s="33" t="s">
        <v>1186</v>
      </c>
      <c r="D26" s="33">
        <v>2</v>
      </c>
      <c r="E26" s="33">
        <v>10</v>
      </c>
      <c r="F26" s="112"/>
      <c r="G26" s="112"/>
      <c r="H26" s="112"/>
    </row>
    <row r="27" spans="1:8">
      <c r="A27" s="33" t="s">
        <v>1185</v>
      </c>
      <c r="B27" s="33">
        <v>1</v>
      </c>
      <c r="C27" s="33" t="s">
        <v>1408</v>
      </c>
      <c r="D27" s="33" t="s">
        <v>93</v>
      </c>
      <c r="E27" s="33">
        <v>8</v>
      </c>
      <c r="F27" s="112"/>
      <c r="G27" s="112"/>
      <c r="H27" s="112"/>
    </row>
    <row r="28" spans="1:8">
      <c r="A28" s="33" t="s">
        <v>25</v>
      </c>
      <c r="B28" s="33">
        <v>1</v>
      </c>
      <c r="C28" s="121" t="s">
        <v>1184</v>
      </c>
      <c r="D28" s="121">
        <v>1</v>
      </c>
      <c r="E28" s="33">
        <v>12</v>
      </c>
      <c r="F28" s="112"/>
      <c r="G28" s="112"/>
      <c r="H28" s="112"/>
    </row>
    <row r="29" spans="1:8">
      <c r="A29" s="33" t="s">
        <v>1183</v>
      </c>
      <c r="B29" s="33">
        <v>1</v>
      </c>
      <c r="C29" s="136" t="s">
        <v>1182</v>
      </c>
      <c r="D29" s="136">
        <v>13</v>
      </c>
      <c r="E29" s="33">
        <v>50</v>
      </c>
      <c r="F29" s="112"/>
      <c r="G29" s="112"/>
      <c r="H29" s="112"/>
    </row>
    <row r="30" spans="1:8">
      <c r="A30" s="272" t="s">
        <v>27</v>
      </c>
      <c r="B30" s="272">
        <v>2</v>
      </c>
      <c r="C30" s="170" t="s">
        <v>1181</v>
      </c>
      <c r="D30" s="170">
        <v>0</v>
      </c>
      <c r="E30" s="33">
        <v>9</v>
      </c>
      <c r="F30" s="112"/>
      <c r="G30" s="112"/>
      <c r="H30" s="112"/>
    </row>
    <row r="31" spans="1:8">
      <c r="A31" s="272"/>
      <c r="B31" s="272"/>
      <c r="C31" s="170" t="s">
        <v>1180</v>
      </c>
      <c r="D31" s="170">
        <v>0</v>
      </c>
      <c r="E31" s="33">
        <v>3</v>
      </c>
      <c r="F31" s="112"/>
      <c r="G31" s="112"/>
      <c r="H31" s="112"/>
    </row>
    <row r="32" spans="1:8">
      <c r="A32" s="272" t="s">
        <v>1415</v>
      </c>
      <c r="B32" s="272">
        <v>4</v>
      </c>
      <c r="C32" s="171" t="s">
        <v>376</v>
      </c>
      <c r="D32" s="172">
        <v>5</v>
      </c>
      <c r="E32" s="33" t="s">
        <v>93</v>
      </c>
      <c r="F32" s="112"/>
      <c r="G32" s="112"/>
      <c r="H32" s="112"/>
    </row>
    <row r="33" spans="1:11">
      <c r="A33" s="272"/>
      <c r="B33" s="272"/>
      <c r="C33" s="171" t="s">
        <v>1179</v>
      </c>
      <c r="D33" s="173">
        <v>0</v>
      </c>
      <c r="E33" s="33">
        <v>6</v>
      </c>
      <c r="F33" s="112"/>
      <c r="G33" s="112"/>
      <c r="H33" s="112"/>
    </row>
    <row r="34" spans="1:11">
      <c r="A34" s="272"/>
      <c r="B34" s="272"/>
      <c r="C34" s="171" t="s">
        <v>1178</v>
      </c>
      <c r="D34" s="172">
        <v>0</v>
      </c>
      <c r="E34" s="33">
        <v>6</v>
      </c>
      <c r="F34" s="112"/>
      <c r="G34" s="112"/>
      <c r="H34" s="112"/>
    </row>
    <row r="35" spans="1:11">
      <c r="A35" s="272"/>
      <c r="B35" s="272"/>
      <c r="C35" s="171" t="s">
        <v>1177</v>
      </c>
      <c r="D35" s="172">
        <v>0</v>
      </c>
      <c r="E35" s="33">
        <v>12</v>
      </c>
      <c r="F35" s="112"/>
      <c r="G35" s="112"/>
      <c r="H35" s="112"/>
    </row>
    <row r="36" spans="1:11">
      <c r="A36" s="33" t="s">
        <v>1176</v>
      </c>
      <c r="B36" s="33">
        <v>1</v>
      </c>
      <c r="C36" s="136" t="s">
        <v>1175</v>
      </c>
      <c r="D36" s="136">
        <v>0</v>
      </c>
      <c r="E36" s="33">
        <v>24</v>
      </c>
      <c r="F36" s="112"/>
      <c r="G36" s="112"/>
      <c r="H36" s="112"/>
    </row>
    <row r="37" spans="1:11">
      <c r="A37" s="33" t="s">
        <v>1174</v>
      </c>
      <c r="B37" s="33">
        <v>1</v>
      </c>
      <c r="C37" s="121" t="s">
        <v>1173</v>
      </c>
      <c r="D37" s="121">
        <v>4</v>
      </c>
      <c r="E37" s="33">
        <v>24</v>
      </c>
      <c r="F37" s="112"/>
      <c r="G37" s="112"/>
      <c r="H37" s="112"/>
    </row>
    <row r="38" spans="1:11">
      <c r="A38" s="272" t="s">
        <v>1416</v>
      </c>
      <c r="B38" s="272">
        <v>2</v>
      </c>
      <c r="C38" s="121" t="s">
        <v>1172</v>
      </c>
      <c r="D38" s="121">
        <v>0</v>
      </c>
      <c r="E38" s="33">
        <v>20</v>
      </c>
      <c r="F38" s="175"/>
      <c r="G38" s="175"/>
      <c r="H38" s="112"/>
    </row>
    <row r="39" spans="1:11">
      <c r="A39" s="272"/>
      <c r="B39" s="272"/>
      <c r="C39" s="121" t="s">
        <v>1171</v>
      </c>
      <c r="D39" s="121">
        <v>0</v>
      </c>
      <c r="E39" s="33">
        <v>1</v>
      </c>
      <c r="F39" s="175"/>
      <c r="G39" s="175"/>
      <c r="H39" s="112"/>
    </row>
    <row r="40" spans="1:11">
      <c r="A40" s="33" t="s">
        <v>1170</v>
      </c>
      <c r="B40" s="33">
        <v>1</v>
      </c>
      <c r="C40" s="136" t="s">
        <v>1169</v>
      </c>
      <c r="D40" s="136">
        <v>0</v>
      </c>
      <c r="E40" s="33">
        <v>8</v>
      </c>
      <c r="F40" s="174"/>
      <c r="G40" s="175"/>
      <c r="H40" s="112"/>
    </row>
    <row r="41" spans="1:11">
      <c r="A41" s="33" t="s">
        <v>1168</v>
      </c>
      <c r="B41" s="33">
        <v>1</v>
      </c>
      <c r="C41" s="146" t="s">
        <v>1167</v>
      </c>
      <c r="D41" s="121">
        <v>0</v>
      </c>
      <c r="E41" s="33">
        <v>30</v>
      </c>
      <c r="F41" s="175"/>
      <c r="G41" s="175"/>
      <c r="H41" s="112"/>
    </row>
    <row r="42" spans="1:11">
      <c r="A42" s="33" t="s">
        <v>676</v>
      </c>
      <c r="B42" s="33">
        <v>1</v>
      </c>
      <c r="C42" s="136" t="s">
        <v>1166</v>
      </c>
      <c r="D42" s="136">
        <v>0</v>
      </c>
      <c r="E42" s="33">
        <v>3</v>
      </c>
      <c r="F42" s="44"/>
      <c r="G42" s="44"/>
    </row>
    <row r="43" spans="1:11">
      <c r="A43" s="272" t="s">
        <v>1165</v>
      </c>
      <c r="B43" s="33">
        <v>2</v>
      </c>
      <c r="C43" s="121" t="s">
        <v>1164</v>
      </c>
      <c r="D43" s="121">
        <v>8</v>
      </c>
      <c r="E43" s="33">
        <v>12</v>
      </c>
      <c r="F43" s="44"/>
      <c r="G43" s="44"/>
    </row>
    <row r="44" spans="1:11">
      <c r="A44" s="272"/>
      <c r="B44" s="94"/>
      <c r="C44" s="121" t="s">
        <v>1163</v>
      </c>
      <c r="D44" s="121">
        <v>6</v>
      </c>
      <c r="E44" s="33">
        <v>11</v>
      </c>
      <c r="F44" s="44"/>
      <c r="G44" s="44"/>
      <c r="H44" s="44"/>
      <c r="I44" s="44"/>
      <c r="J44" s="44"/>
      <c r="K44" s="44"/>
    </row>
    <row r="45" spans="1:11">
      <c r="A45" s="33" t="s">
        <v>1417</v>
      </c>
      <c r="B45" s="33">
        <v>1</v>
      </c>
      <c r="C45" s="173" t="s">
        <v>1162</v>
      </c>
      <c r="D45" s="173">
        <v>0</v>
      </c>
      <c r="E45" s="33">
        <v>35</v>
      </c>
      <c r="F45" s="44"/>
      <c r="G45" s="44"/>
      <c r="H45" s="44"/>
      <c r="I45" s="44"/>
      <c r="J45" s="44"/>
      <c r="K45" s="44"/>
    </row>
    <row r="46" spans="1:11">
      <c r="A46" s="272" t="s">
        <v>675</v>
      </c>
      <c r="B46" s="33">
        <v>1</v>
      </c>
      <c r="C46" s="136" t="s">
        <v>1161</v>
      </c>
      <c r="D46" s="136">
        <v>1</v>
      </c>
      <c r="E46" s="33">
        <v>8</v>
      </c>
      <c r="F46" s="44"/>
      <c r="G46" s="44"/>
      <c r="H46" s="44"/>
      <c r="I46" s="44"/>
      <c r="J46" s="44"/>
      <c r="K46" s="44"/>
    </row>
    <row r="47" spans="1:11">
      <c r="A47" s="272"/>
      <c r="B47" s="177">
        <v>1</v>
      </c>
      <c r="C47" s="136" t="s">
        <v>1160</v>
      </c>
      <c r="D47" s="136">
        <v>0</v>
      </c>
      <c r="E47" s="33">
        <v>1</v>
      </c>
      <c r="F47" s="44"/>
      <c r="G47" s="44"/>
      <c r="H47" s="44"/>
      <c r="I47" s="44"/>
      <c r="J47" s="44"/>
      <c r="K47" s="44"/>
    </row>
    <row r="48" spans="1:11">
      <c r="A48" s="123" t="s">
        <v>28</v>
      </c>
      <c r="B48" s="123">
        <v>1</v>
      </c>
      <c r="C48" s="136" t="s">
        <v>1159</v>
      </c>
      <c r="D48" s="136">
        <v>1</v>
      </c>
      <c r="E48" s="33">
        <v>4</v>
      </c>
      <c r="F48" s="44"/>
      <c r="G48" s="44"/>
      <c r="H48" s="44"/>
      <c r="I48" s="44"/>
      <c r="J48" s="44"/>
      <c r="K48" s="44"/>
    </row>
    <row r="49" spans="1:11" ht="16.5" customHeight="1">
      <c r="A49" s="281" t="s">
        <v>1529</v>
      </c>
      <c r="B49" s="281"/>
      <c r="C49" s="281"/>
      <c r="D49" s="281"/>
      <c r="E49" s="281"/>
      <c r="F49" s="174"/>
      <c r="G49" s="174"/>
      <c r="H49" s="174"/>
      <c r="I49" s="174"/>
      <c r="J49" s="174"/>
      <c r="K49" s="174"/>
    </row>
    <row r="50" spans="1:11">
      <c r="F50" s="44"/>
      <c r="G50" s="44"/>
      <c r="H50" s="44"/>
      <c r="I50" s="44"/>
      <c r="J50" s="44"/>
      <c r="K50" s="44"/>
    </row>
    <row r="51" spans="1:11">
      <c r="F51" s="44"/>
      <c r="G51" s="44"/>
      <c r="H51" s="44"/>
      <c r="I51" s="44"/>
      <c r="J51" s="44"/>
      <c r="K51" s="44"/>
    </row>
  </sheetData>
  <mergeCells count="26">
    <mergeCell ref="A1:E1"/>
    <mergeCell ref="A46:A47"/>
    <mergeCell ref="A43:A44"/>
    <mergeCell ref="A38:A39"/>
    <mergeCell ref="B38:B39"/>
    <mergeCell ref="A32:A35"/>
    <mergeCell ref="B32:B35"/>
    <mergeCell ref="A30:A31"/>
    <mergeCell ref="B30:B31"/>
    <mergeCell ref="E17:E18"/>
    <mergeCell ref="A22:A25"/>
    <mergeCell ref="B22:B25"/>
    <mergeCell ref="E9:E10"/>
    <mergeCell ref="A14:A20"/>
    <mergeCell ref="B14:B20"/>
    <mergeCell ref="D17:D18"/>
    <mergeCell ref="A5:A8"/>
    <mergeCell ref="B5:B8"/>
    <mergeCell ref="B2:B3"/>
    <mergeCell ref="A2:A3"/>
    <mergeCell ref="C2:E2"/>
    <mergeCell ref="A9:A13"/>
    <mergeCell ref="B9:B13"/>
    <mergeCell ref="C9:C10"/>
    <mergeCell ref="D9:D10"/>
    <mergeCell ref="A49:E49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25" sqref="F25"/>
    </sheetView>
  </sheetViews>
  <sheetFormatPr defaultRowHeight="16.5"/>
  <cols>
    <col min="1" max="1" width="9.25" bestFit="1" customWidth="1"/>
    <col min="2" max="2" width="22.75" style="1" bestFit="1" customWidth="1"/>
    <col min="3" max="3" width="18.875" style="1" bestFit="1" customWidth="1"/>
    <col min="4" max="4" width="25.25" bestFit="1" customWidth="1"/>
    <col min="5" max="6" width="11.625" bestFit="1" customWidth="1"/>
    <col min="7" max="7" width="14.125" bestFit="1" customWidth="1"/>
    <col min="8" max="8" width="9.75" customWidth="1"/>
  </cols>
  <sheetData>
    <row r="1" spans="1:8" ht="26.25">
      <c r="A1" s="269" t="s">
        <v>1420</v>
      </c>
      <c r="B1" s="269"/>
      <c r="C1" s="269"/>
      <c r="D1" s="269"/>
      <c r="E1" s="22"/>
      <c r="F1" s="22"/>
      <c r="G1" s="22"/>
      <c r="H1" s="22"/>
    </row>
    <row r="2" spans="1:8" ht="16.5" customHeight="1">
      <c r="A2" s="273" t="s">
        <v>1377</v>
      </c>
      <c r="B2" s="273"/>
      <c r="C2" s="273"/>
      <c r="D2" s="273"/>
      <c r="E2" s="22"/>
      <c r="F2" s="22"/>
      <c r="G2" s="22"/>
      <c r="H2" s="22"/>
    </row>
    <row r="3" spans="1:8">
      <c r="A3" s="178" t="s">
        <v>74</v>
      </c>
      <c r="B3" s="178" t="s">
        <v>1208</v>
      </c>
      <c r="C3" s="178" t="s">
        <v>1207</v>
      </c>
      <c r="D3" s="178" t="s">
        <v>1206</v>
      </c>
    </row>
    <row r="4" spans="1:8">
      <c r="A4" s="33" t="s">
        <v>696</v>
      </c>
      <c r="B4" s="179">
        <v>44</v>
      </c>
      <c r="C4" s="179">
        <v>17</v>
      </c>
      <c r="D4" s="179">
        <v>2489</v>
      </c>
    </row>
    <row r="5" spans="1:8">
      <c r="A5" s="33" t="s">
        <v>1205</v>
      </c>
      <c r="B5" s="179">
        <v>10</v>
      </c>
      <c r="C5" s="179">
        <v>79</v>
      </c>
      <c r="D5" s="179">
        <v>40</v>
      </c>
    </row>
    <row r="6" spans="1:8">
      <c r="A6" s="33" t="s">
        <v>1204</v>
      </c>
      <c r="B6" s="179">
        <v>4</v>
      </c>
      <c r="C6" s="179">
        <v>3</v>
      </c>
      <c r="D6" s="179">
        <v>1212</v>
      </c>
    </row>
    <row r="7" spans="1:8">
      <c r="A7" s="33" t="s">
        <v>1203</v>
      </c>
      <c r="B7" s="179">
        <v>15</v>
      </c>
      <c r="C7" s="179">
        <v>8</v>
      </c>
      <c r="D7" s="179">
        <v>3301</v>
      </c>
    </row>
    <row r="8" spans="1:8">
      <c r="A8" s="33" t="s">
        <v>1202</v>
      </c>
      <c r="B8" s="179">
        <v>6</v>
      </c>
      <c r="C8" s="180">
        <v>5</v>
      </c>
      <c r="D8" s="180">
        <v>1784</v>
      </c>
    </row>
    <row r="9" spans="1:8">
      <c r="A9" s="33" t="s">
        <v>1201</v>
      </c>
      <c r="B9" s="179">
        <v>5</v>
      </c>
      <c r="C9" s="179">
        <v>5</v>
      </c>
      <c r="D9" s="179">
        <v>888</v>
      </c>
    </row>
    <row r="10" spans="1:8">
      <c r="A10" s="33" t="s">
        <v>1200</v>
      </c>
      <c r="B10" s="179">
        <v>4</v>
      </c>
      <c r="C10" s="179">
        <v>16</v>
      </c>
      <c r="D10" s="179">
        <v>715</v>
      </c>
    </row>
    <row r="11" spans="1:8" ht="16.5" customHeight="1">
      <c r="A11" s="329" t="s">
        <v>1529</v>
      </c>
      <c r="B11" s="329"/>
      <c r="C11" s="329"/>
      <c r="D11" s="329"/>
    </row>
  </sheetData>
  <mergeCells count="3">
    <mergeCell ref="A1:D1"/>
    <mergeCell ref="A11:D11"/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I32" sqref="I32"/>
    </sheetView>
  </sheetViews>
  <sheetFormatPr defaultRowHeight="16.5"/>
  <cols>
    <col min="12" max="12" width="30.75" customWidth="1"/>
  </cols>
  <sheetData>
    <row r="1" spans="1:12" ht="26.25">
      <c r="A1" s="283" t="s">
        <v>1419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6.5" customHeight="1">
      <c r="A2" s="273" t="s">
        <v>1421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2">
      <c r="A3" s="299" t="s">
        <v>1436</v>
      </c>
      <c r="B3" s="299" t="s">
        <v>1422</v>
      </c>
      <c r="C3" s="299"/>
      <c r="D3" s="299" t="s">
        <v>998</v>
      </c>
      <c r="E3" s="299"/>
      <c r="F3" s="299" t="s">
        <v>997</v>
      </c>
      <c r="G3" s="299"/>
      <c r="H3" s="299"/>
      <c r="I3" s="299"/>
      <c r="J3" s="299"/>
      <c r="K3" s="299"/>
      <c r="L3" s="298" t="s">
        <v>583</v>
      </c>
    </row>
    <row r="4" spans="1:12">
      <c r="A4" s="299"/>
      <c r="B4" s="299"/>
      <c r="C4" s="299"/>
      <c r="D4" s="299"/>
      <c r="E4" s="299"/>
      <c r="F4" s="299" t="s">
        <v>1335</v>
      </c>
      <c r="G4" s="299"/>
      <c r="H4" s="298" t="s">
        <v>1424</v>
      </c>
      <c r="I4" s="298"/>
      <c r="J4" s="298" t="s">
        <v>1426</v>
      </c>
      <c r="K4" s="298"/>
      <c r="L4" s="298"/>
    </row>
    <row r="5" spans="1:12">
      <c r="A5" s="299"/>
      <c r="B5" s="35" t="s">
        <v>1209</v>
      </c>
      <c r="C5" s="35" t="s">
        <v>11</v>
      </c>
      <c r="D5" s="35" t="s">
        <v>1209</v>
      </c>
      <c r="E5" s="35" t="s">
        <v>11</v>
      </c>
      <c r="F5" s="35" t="s">
        <v>1209</v>
      </c>
      <c r="G5" s="35" t="s">
        <v>1423</v>
      </c>
      <c r="H5" s="35" t="s">
        <v>1425</v>
      </c>
      <c r="I5" s="35" t="s">
        <v>1423</v>
      </c>
      <c r="J5" s="35" t="s">
        <v>1425</v>
      </c>
      <c r="K5" s="35" t="s">
        <v>1423</v>
      </c>
      <c r="L5" s="181"/>
    </row>
    <row r="6" spans="1:12">
      <c r="A6" s="33" t="s">
        <v>696</v>
      </c>
      <c r="B6" s="76">
        <v>60350</v>
      </c>
      <c r="C6" s="76">
        <v>71</v>
      </c>
      <c r="D6" s="76">
        <v>31245</v>
      </c>
      <c r="E6" s="76">
        <v>20</v>
      </c>
      <c r="F6" s="76">
        <v>29105</v>
      </c>
      <c r="G6" s="76">
        <v>51</v>
      </c>
      <c r="H6" s="76">
        <v>13701</v>
      </c>
      <c r="I6" s="76">
        <v>32</v>
      </c>
      <c r="J6" s="76">
        <v>15404</v>
      </c>
      <c r="K6" s="76">
        <v>19</v>
      </c>
      <c r="L6" s="33"/>
    </row>
    <row r="7" spans="1:12">
      <c r="A7" s="33" t="s">
        <v>32</v>
      </c>
      <c r="B7" s="76">
        <v>817</v>
      </c>
      <c r="C7" s="76">
        <v>1</v>
      </c>
      <c r="D7" s="76">
        <v>817</v>
      </c>
      <c r="E7" s="76">
        <v>1</v>
      </c>
      <c r="F7" s="76" t="s">
        <v>1514</v>
      </c>
      <c r="G7" s="76" t="s">
        <v>1514</v>
      </c>
      <c r="H7" s="76" t="s">
        <v>1514</v>
      </c>
      <c r="I7" s="76" t="s">
        <v>1514</v>
      </c>
      <c r="J7" s="76" t="s">
        <v>1514</v>
      </c>
      <c r="K7" s="76" t="s">
        <v>1514</v>
      </c>
      <c r="L7" s="33"/>
    </row>
    <row r="8" spans="1:12">
      <c r="A8" s="33" t="s">
        <v>33</v>
      </c>
      <c r="B8" s="76">
        <v>14506</v>
      </c>
      <c r="C8" s="76">
        <v>11</v>
      </c>
      <c r="D8" s="76">
        <v>2530</v>
      </c>
      <c r="E8" s="76">
        <v>1</v>
      </c>
      <c r="F8" s="76">
        <v>11976</v>
      </c>
      <c r="G8" s="76">
        <v>10</v>
      </c>
      <c r="H8" s="76">
        <v>5726</v>
      </c>
      <c r="I8" s="76">
        <v>6</v>
      </c>
      <c r="J8" s="76">
        <v>6250</v>
      </c>
      <c r="K8" s="76">
        <v>4</v>
      </c>
      <c r="L8" s="33" t="s">
        <v>1438</v>
      </c>
    </row>
    <row r="9" spans="1:12">
      <c r="A9" s="33" t="s">
        <v>34</v>
      </c>
      <c r="B9" s="76">
        <v>2515</v>
      </c>
      <c r="C9" s="76">
        <v>7</v>
      </c>
      <c r="D9" s="76">
        <v>2083</v>
      </c>
      <c r="E9" s="76">
        <v>1</v>
      </c>
      <c r="F9" s="76">
        <v>432</v>
      </c>
      <c r="G9" s="76">
        <v>6</v>
      </c>
      <c r="H9" s="76">
        <v>246</v>
      </c>
      <c r="I9" s="76">
        <v>4</v>
      </c>
      <c r="J9" s="76">
        <v>186</v>
      </c>
      <c r="K9" s="76">
        <v>2</v>
      </c>
      <c r="L9" s="33" t="s">
        <v>1437</v>
      </c>
    </row>
    <row r="10" spans="1:12">
      <c r="A10" s="33" t="s">
        <v>35</v>
      </c>
      <c r="B10" s="76">
        <v>4567</v>
      </c>
      <c r="C10" s="76">
        <v>10</v>
      </c>
      <c r="D10" s="76">
        <v>2167</v>
      </c>
      <c r="E10" s="76">
        <v>1</v>
      </c>
      <c r="F10" s="76">
        <v>2400</v>
      </c>
      <c r="G10" s="76">
        <v>9</v>
      </c>
      <c r="H10" s="76">
        <v>2400</v>
      </c>
      <c r="I10" s="76">
        <v>9</v>
      </c>
      <c r="J10" s="76" t="s">
        <v>1514</v>
      </c>
      <c r="K10" s="76" t="s">
        <v>1514</v>
      </c>
      <c r="L10" s="33"/>
    </row>
    <row r="11" spans="1:12">
      <c r="A11" s="33" t="s">
        <v>36</v>
      </c>
      <c r="B11" s="76">
        <v>6848</v>
      </c>
      <c r="C11" s="76">
        <v>6</v>
      </c>
      <c r="D11" s="76">
        <v>1247</v>
      </c>
      <c r="E11" s="76">
        <v>1</v>
      </c>
      <c r="F11" s="76">
        <v>5601</v>
      </c>
      <c r="G11" s="76">
        <v>5</v>
      </c>
      <c r="H11" s="76">
        <v>2599</v>
      </c>
      <c r="I11" s="76">
        <v>2</v>
      </c>
      <c r="J11" s="76">
        <v>3002</v>
      </c>
      <c r="K11" s="76">
        <v>3</v>
      </c>
      <c r="L11" s="33" t="s">
        <v>1427</v>
      </c>
    </row>
    <row r="12" spans="1:12">
      <c r="A12" s="33" t="s">
        <v>37</v>
      </c>
      <c r="B12" s="76">
        <v>3186</v>
      </c>
      <c r="C12" s="76">
        <v>2</v>
      </c>
      <c r="D12" s="76">
        <v>2840</v>
      </c>
      <c r="E12" s="76">
        <v>1</v>
      </c>
      <c r="F12" s="76">
        <v>346</v>
      </c>
      <c r="G12" s="76">
        <v>1</v>
      </c>
      <c r="H12" s="76" t="s">
        <v>1514</v>
      </c>
      <c r="I12" s="76" t="s">
        <v>1514</v>
      </c>
      <c r="J12" s="76">
        <v>346</v>
      </c>
      <c r="K12" s="76">
        <v>1</v>
      </c>
      <c r="L12" s="33" t="s">
        <v>1428</v>
      </c>
    </row>
    <row r="13" spans="1:12">
      <c r="A13" s="33" t="s">
        <v>38</v>
      </c>
      <c r="B13" s="76">
        <v>373</v>
      </c>
      <c r="C13" s="76">
        <v>1</v>
      </c>
      <c r="D13" s="76">
        <v>373</v>
      </c>
      <c r="E13" s="76">
        <v>1</v>
      </c>
      <c r="F13" s="76" t="s">
        <v>1514</v>
      </c>
      <c r="G13" s="76" t="s">
        <v>1514</v>
      </c>
      <c r="H13" s="76" t="s">
        <v>1514</v>
      </c>
      <c r="I13" s="76" t="s">
        <v>1514</v>
      </c>
      <c r="J13" s="76" t="s">
        <v>1514</v>
      </c>
      <c r="K13" s="76" t="s">
        <v>1514</v>
      </c>
      <c r="L13" s="33"/>
    </row>
    <row r="14" spans="1:12">
      <c r="A14" s="33" t="s">
        <v>24</v>
      </c>
      <c r="B14" s="76">
        <v>1262</v>
      </c>
      <c r="C14" s="76">
        <v>1</v>
      </c>
      <c r="D14" s="76">
        <v>1262</v>
      </c>
      <c r="E14" s="76">
        <v>1</v>
      </c>
      <c r="F14" s="76" t="s">
        <v>1514</v>
      </c>
      <c r="G14" s="76" t="s">
        <v>1514</v>
      </c>
      <c r="H14" s="76" t="s">
        <v>1514</v>
      </c>
      <c r="I14" s="76" t="s">
        <v>1514</v>
      </c>
      <c r="J14" s="76" t="s">
        <v>1514</v>
      </c>
      <c r="K14" s="76" t="s">
        <v>1514</v>
      </c>
      <c r="L14" s="33"/>
    </row>
    <row r="15" spans="1:12">
      <c r="A15" s="33" t="s">
        <v>39</v>
      </c>
      <c r="B15" s="76">
        <v>347</v>
      </c>
      <c r="C15" s="76">
        <v>2</v>
      </c>
      <c r="D15" s="76">
        <v>174</v>
      </c>
      <c r="E15" s="76">
        <v>1</v>
      </c>
      <c r="F15" s="76">
        <v>173</v>
      </c>
      <c r="G15" s="76">
        <v>1</v>
      </c>
      <c r="H15" s="76" t="s">
        <v>1514</v>
      </c>
      <c r="I15" s="76" t="s">
        <v>1514</v>
      </c>
      <c r="J15" s="76">
        <v>173</v>
      </c>
      <c r="K15" s="76">
        <v>1</v>
      </c>
      <c r="L15" s="33" t="s">
        <v>1429</v>
      </c>
    </row>
    <row r="16" spans="1:12">
      <c r="A16" s="33" t="s">
        <v>26</v>
      </c>
      <c r="B16" s="76">
        <v>358</v>
      </c>
      <c r="C16" s="76">
        <v>1</v>
      </c>
      <c r="D16" s="76">
        <v>358</v>
      </c>
      <c r="E16" s="76">
        <v>1</v>
      </c>
      <c r="F16" s="76" t="s">
        <v>1514</v>
      </c>
      <c r="G16" s="76">
        <v>0</v>
      </c>
      <c r="H16" s="76" t="s">
        <v>1514</v>
      </c>
      <c r="I16" s="76" t="s">
        <v>1514</v>
      </c>
      <c r="J16" s="76" t="s">
        <v>1514</v>
      </c>
      <c r="K16" s="76" t="s">
        <v>1514</v>
      </c>
      <c r="L16" s="33"/>
    </row>
    <row r="17" spans="1:12">
      <c r="A17" s="33" t="s">
        <v>40</v>
      </c>
      <c r="B17" s="76">
        <v>873</v>
      </c>
      <c r="C17" s="76">
        <v>2</v>
      </c>
      <c r="D17" s="76">
        <v>683</v>
      </c>
      <c r="E17" s="76">
        <v>1</v>
      </c>
      <c r="F17" s="76">
        <v>190</v>
      </c>
      <c r="G17" s="76">
        <v>1</v>
      </c>
      <c r="H17" s="76" t="s">
        <v>1514</v>
      </c>
      <c r="I17" s="76" t="s">
        <v>1514</v>
      </c>
      <c r="J17" s="76">
        <v>190</v>
      </c>
      <c r="K17" s="76">
        <v>1</v>
      </c>
      <c r="L17" s="33" t="s">
        <v>1430</v>
      </c>
    </row>
    <row r="18" spans="1:12">
      <c r="A18" s="33" t="s">
        <v>5</v>
      </c>
      <c r="B18" s="76">
        <v>479</v>
      </c>
      <c r="C18" s="76">
        <v>1</v>
      </c>
      <c r="D18" s="76" t="s">
        <v>1514</v>
      </c>
      <c r="E18" s="76" t="s">
        <v>1514</v>
      </c>
      <c r="F18" s="76">
        <v>479</v>
      </c>
      <c r="G18" s="76">
        <v>1</v>
      </c>
      <c r="H18" s="76" t="s">
        <v>1514</v>
      </c>
      <c r="I18" s="76" t="s">
        <v>1514</v>
      </c>
      <c r="J18" s="76">
        <v>479</v>
      </c>
      <c r="K18" s="76">
        <v>1</v>
      </c>
      <c r="L18" s="33" t="s">
        <v>1431</v>
      </c>
    </row>
    <row r="19" spans="1:12">
      <c r="A19" s="33" t="s">
        <v>41</v>
      </c>
      <c r="B19" s="76">
        <v>2776</v>
      </c>
      <c r="C19" s="76">
        <v>1</v>
      </c>
      <c r="D19" s="76">
        <v>2776</v>
      </c>
      <c r="E19" s="76">
        <v>1</v>
      </c>
      <c r="F19" s="76" t="s">
        <v>1514</v>
      </c>
      <c r="G19" s="76">
        <v>0</v>
      </c>
      <c r="H19" s="76" t="s">
        <v>1514</v>
      </c>
      <c r="I19" s="76" t="s">
        <v>1514</v>
      </c>
      <c r="J19" s="76" t="s">
        <v>1514</v>
      </c>
      <c r="K19" s="76" t="s">
        <v>1514</v>
      </c>
      <c r="L19" s="33"/>
    </row>
    <row r="20" spans="1:12">
      <c r="A20" s="33" t="s">
        <v>42</v>
      </c>
      <c r="B20" s="76">
        <v>1407</v>
      </c>
      <c r="C20" s="76">
        <v>1</v>
      </c>
      <c r="D20" s="76">
        <v>1407</v>
      </c>
      <c r="E20" s="76">
        <v>1</v>
      </c>
      <c r="F20" s="76" t="s">
        <v>1514</v>
      </c>
      <c r="G20" s="76">
        <v>0</v>
      </c>
      <c r="H20" s="76" t="s">
        <v>1514</v>
      </c>
      <c r="I20" s="76" t="s">
        <v>1514</v>
      </c>
      <c r="J20" s="76" t="s">
        <v>1514</v>
      </c>
      <c r="K20" s="76" t="s">
        <v>1514</v>
      </c>
      <c r="L20" s="33"/>
    </row>
    <row r="21" spans="1:12">
      <c r="A21" s="33" t="s">
        <v>43</v>
      </c>
      <c r="B21" s="76">
        <v>602</v>
      </c>
      <c r="C21" s="76">
        <v>3</v>
      </c>
      <c r="D21" s="76">
        <v>517</v>
      </c>
      <c r="E21" s="76">
        <v>1</v>
      </c>
      <c r="F21" s="76">
        <v>85</v>
      </c>
      <c r="G21" s="76">
        <v>2</v>
      </c>
      <c r="H21" s="76" t="s">
        <v>1514</v>
      </c>
      <c r="I21" s="76">
        <v>1</v>
      </c>
      <c r="J21" s="76">
        <v>85</v>
      </c>
      <c r="K21" s="76">
        <v>1</v>
      </c>
      <c r="L21" s="33" t="s">
        <v>1432</v>
      </c>
    </row>
    <row r="22" spans="1:12">
      <c r="A22" s="33" t="s">
        <v>44</v>
      </c>
      <c r="B22" s="76">
        <v>3784</v>
      </c>
      <c r="C22" s="76">
        <v>2</v>
      </c>
      <c r="D22" s="76">
        <v>2862</v>
      </c>
      <c r="E22" s="76">
        <v>1</v>
      </c>
      <c r="F22" s="76">
        <v>922</v>
      </c>
      <c r="G22" s="76">
        <v>1</v>
      </c>
      <c r="H22" s="76" t="s">
        <v>1514</v>
      </c>
      <c r="I22" s="76" t="s">
        <v>1514</v>
      </c>
      <c r="J22" s="76">
        <v>922</v>
      </c>
      <c r="K22" s="76">
        <v>1</v>
      </c>
      <c r="L22" s="33" t="s">
        <v>1433</v>
      </c>
    </row>
    <row r="23" spans="1:12">
      <c r="A23" s="33" t="s">
        <v>45</v>
      </c>
      <c r="B23" s="76">
        <v>2923</v>
      </c>
      <c r="C23" s="76">
        <v>1</v>
      </c>
      <c r="D23" s="76">
        <v>2923</v>
      </c>
      <c r="E23" s="76">
        <v>1</v>
      </c>
      <c r="F23" s="76" t="s">
        <v>1514</v>
      </c>
      <c r="G23" s="76" t="s">
        <v>1514</v>
      </c>
      <c r="H23" s="76" t="s">
        <v>1514</v>
      </c>
      <c r="I23" s="76" t="s">
        <v>1514</v>
      </c>
      <c r="J23" s="76" t="s">
        <v>1514</v>
      </c>
      <c r="K23" s="76" t="s">
        <v>1514</v>
      </c>
      <c r="L23" s="33"/>
    </row>
    <row r="24" spans="1:12">
      <c r="A24" s="33" t="s">
        <v>46</v>
      </c>
      <c r="B24" s="76">
        <v>362</v>
      </c>
      <c r="C24" s="76">
        <v>1</v>
      </c>
      <c r="D24" s="76">
        <v>362</v>
      </c>
      <c r="E24" s="76">
        <v>1</v>
      </c>
      <c r="F24" s="76" t="s">
        <v>1514</v>
      </c>
      <c r="G24" s="76">
        <v>0</v>
      </c>
      <c r="H24" s="76" t="s">
        <v>1514</v>
      </c>
      <c r="I24" s="76" t="s">
        <v>1514</v>
      </c>
      <c r="J24" s="76" t="s">
        <v>1514</v>
      </c>
      <c r="K24" s="76" t="s">
        <v>1514</v>
      </c>
      <c r="L24" s="33"/>
    </row>
    <row r="25" spans="1:12">
      <c r="A25" s="33" t="s">
        <v>47</v>
      </c>
      <c r="B25" s="76">
        <v>1416</v>
      </c>
      <c r="C25" s="76">
        <v>1</v>
      </c>
      <c r="D25" s="76">
        <v>1416</v>
      </c>
      <c r="E25" s="76">
        <v>1</v>
      </c>
      <c r="F25" s="76" t="s">
        <v>1514</v>
      </c>
      <c r="G25" s="76" t="s">
        <v>1514</v>
      </c>
      <c r="H25" s="76" t="s">
        <v>1514</v>
      </c>
      <c r="I25" s="76" t="s">
        <v>1514</v>
      </c>
      <c r="J25" s="76" t="s">
        <v>1514</v>
      </c>
      <c r="K25" s="76" t="s">
        <v>1514</v>
      </c>
      <c r="L25" s="33"/>
    </row>
    <row r="26" spans="1:12">
      <c r="A26" s="33" t="s">
        <v>48</v>
      </c>
      <c r="B26" s="76">
        <v>1906</v>
      </c>
      <c r="C26" s="76">
        <v>2</v>
      </c>
      <c r="D26" s="76">
        <v>1493</v>
      </c>
      <c r="E26" s="76">
        <v>1</v>
      </c>
      <c r="F26" s="76">
        <v>413</v>
      </c>
      <c r="G26" s="76">
        <v>1</v>
      </c>
      <c r="H26" s="76">
        <v>413</v>
      </c>
      <c r="I26" s="76">
        <v>1</v>
      </c>
      <c r="J26" s="76" t="s">
        <v>1514</v>
      </c>
      <c r="K26" s="76" t="s">
        <v>1514</v>
      </c>
      <c r="L26" s="33"/>
    </row>
    <row r="27" spans="1:12">
      <c r="A27" s="33" t="s">
        <v>29</v>
      </c>
      <c r="B27" s="76">
        <v>6275</v>
      </c>
      <c r="C27" s="76">
        <v>4</v>
      </c>
      <c r="D27" s="76">
        <v>2955</v>
      </c>
      <c r="E27" s="76">
        <v>1</v>
      </c>
      <c r="F27" s="76">
        <v>3320</v>
      </c>
      <c r="G27" s="76">
        <v>3</v>
      </c>
      <c r="H27" s="76">
        <v>668</v>
      </c>
      <c r="I27" s="76">
        <v>1</v>
      </c>
      <c r="J27" s="76">
        <v>2652</v>
      </c>
      <c r="K27" s="76">
        <v>2</v>
      </c>
      <c r="L27" s="33" t="s">
        <v>1434</v>
      </c>
    </row>
    <row r="28" spans="1:12">
      <c r="A28" s="33" t="s">
        <v>4</v>
      </c>
      <c r="B28" s="76">
        <v>2768</v>
      </c>
      <c r="C28" s="76">
        <v>10</v>
      </c>
      <c r="D28" s="76" t="s">
        <v>1514</v>
      </c>
      <c r="E28" s="76" t="s">
        <v>1514</v>
      </c>
      <c r="F28" s="76">
        <v>2768</v>
      </c>
      <c r="G28" s="76">
        <v>10</v>
      </c>
      <c r="H28" s="76">
        <v>1649</v>
      </c>
      <c r="I28" s="76">
        <v>8</v>
      </c>
      <c r="J28" s="76">
        <v>1119</v>
      </c>
      <c r="K28" s="76">
        <v>2</v>
      </c>
      <c r="L28" s="33" t="s">
        <v>1435</v>
      </c>
    </row>
    <row r="29" spans="1:12" ht="16.5" customHeight="1">
      <c r="A29" s="281" t="s">
        <v>1530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</row>
  </sheetData>
  <mergeCells count="11">
    <mergeCell ref="A29:L29"/>
    <mergeCell ref="A3:A5"/>
    <mergeCell ref="B3:C4"/>
    <mergeCell ref="D3:E4"/>
    <mergeCell ref="A1:L1"/>
    <mergeCell ref="A2:L2"/>
    <mergeCell ref="F4:G4"/>
    <mergeCell ref="F3:K3"/>
    <mergeCell ref="H4:I4"/>
    <mergeCell ref="J4:K4"/>
    <mergeCell ref="L3:L4"/>
  </mergeCells>
  <phoneticPr fontId="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3" sqref="I23"/>
    </sheetView>
  </sheetViews>
  <sheetFormatPr defaultRowHeight="16.5"/>
  <cols>
    <col min="1" max="1" width="16.125" customWidth="1"/>
    <col min="2" max="3" width="9.25" bestFit="1" customWidth="1"/>
    <col min="4" max="7" width="10.625" customWidth="1"/>
    <col min="8" max="8" width="9.25" bestFit="1" customWidth="1"/>
    <col min="9" max="9" width="22.125" bestFit="1" customWidth="1"/>
  </cols>
  <sheetData>
    <row r="1" spans="1:9" ht="26.25">
      <c r="A1" s="269" t="s">
        <v>1449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273" t="s">
        <v>1439</v>
      </c>
      <c r="B2" s="273"/>
      <c r="C2" s="273"/>
      <c r="D2" s="273"/>
      <c r="E2" s="273"/>
      <c r="F2" s="273"/>
      <c r="G2" s="273"/>
      <c r="H2" s="273"/>
      <c r="I2" s="273"/>
    </row>
    <row r="3" spans="1:9">
      <c r="A3" s="330" t="s">
        <v>1003</v>
      </c>
      <c r="B3" s="330"/>
      <c r="C3" s="330"/>
      <c r="D3" s="330"/>
      <c r="E3" s="330"/>
      <c r="F3" s="330"/>
      <c r="G3" s="330"/>
      <c r="H3" s="330"/>
      <c r="I3" s="330"/>
    </row>
    <row r="4" spans="1:9">
      <c r="A4" s="330" t="s">
        <v>74</v>
      </c>
      <c r="B4" s="330" t="s">
        <v>1213</v>
      </c>
      <c r="C4" s="330" t="s">
        <v>1440</v>
      </c>
      <c r="D4" s="330" t="s">
        <v>1214</v>
      </c>
      <c r="E4" s="330"/>
      <c r="F4" s="330"/>
      <c r="G4" s="330"/>
      <c r="H4" s="331" t="s">
        <v>1210</v>
      </c>
      <c r="I4" s="31" t="s">
        <v>1446</v>
      </c>
    </row>
    <row r="5" spans="1:9">
      <c r="A5" s="330"/>
      <c r="B5" s="330"/>
      <c r="C5" s="330"/>
      <c r="D5" s="31" t="s">
        <v>1447</v>
      </c>
      <c r="E5" s="186" t="s">
        <v>1448</v>
      </c>
      <c r="F5" s="186" t="s">
        <v>1212</v>
      </c>
      <c r="G5" s="31" t="s">
        <v>1211</v>
      </c>
      <c r="H5" s="331"/>
      <c r="I5" s="31" t="s">
        <v>1441</v>
      </c>
    </row>
    <row r="6" spans="1:9">
      <c r="A6" s="23" t="s">
        <v>10</v>
      </c>
      <c r="B6" s="182">
        <v>8</v>
      </c>
      <c r="C6" s="183">
        <v>1731</v>
      </c>
      <c r="D6" s="183">
        <v>1731</v>
      </c>
      <c r="E6" s="183">
        <v>1167</v>
      </c>
      <c r="F6" s="182">
        <v>61</v>
      </c>
      <c r="G6" s="182">
        <v>503</v>
      </c>
      <c r="H6" s="183">
        <v>1171</v>
      </c>
      <c r="I6" s="182">
        <v>14.6</v>
      </c>
    </row>
    <row r="7" spans="1:9">
      <c r="A7" s="23" t="s">
        <v>52</v>
      </c>
      <c r="B7" s="23">
        <v>1</v>
      </c>
      <c r="C7" s="23" t="s">
        <v>1442</v>
      </c>
      <c r="D7" s="182">
        <v>225</v>
      </c>
      <c r="E7" s="182">
        <v>115</v>
      </c>
      <c r="F7" s="182">
        <v>7</v>
      </c>
      <c r="G7" s="182">
        <v>103</v>
      </c>
      <c r="H7" s="182">
        <v>117</v>
      </c>
      <c r="I7" s="182">
        <v>10.199999999999999</v>
      </c>
    </row>
    <row r="8" spans="1:9">
      <c r="A8" s="23" t="s">
        <v>57</v>
      </c>
      <c r="B8" s="23">
        <v>1</v>
      </c>
      <c r="C8" s="23" t="s">
        <v>1444</v>
      </c>
      <c r="D8" s="182">
        <v>319</v>
      </c>
      <c r="E8" s="182">
        <v>259</v>
      </c>
      <c r="F8" s="182">
        <v>5</v>
      </c>
      <c r="G8" s="182">
        <v>55</v>
      </c>
      <c r="H8" s="182">
        <v>259</v>
      </c>
      <c r="I8" s="182">
        <v>22</v>
      </c>
    </row>
    <row r="9" spans="1:9">
      <c r="A9" s="23" t="s">
        <v>81</v>
      </c>
      <c r="B9" s="23">
        <v>1</v>
      </c>
      <c r="C9" s="23" t="s">
        <v>1442</v>
      </c>
      <c r="D9" s="182">
        <v>266</v>
      </c>
      <c r="E9" s="182">
        <v>179</v>
      </c>
      <c r="F9" s="182">
        <v>20</v>
      </c>
      <c r="G9" s="182">
        <v>67</v>
      </c>
      <c r="H9" s="182">
        <v>179</v>
      </c>
      <c r="I9" s="182">
        <v>16.600000000000001</v>
      </c>
    </row>
    <row r="10" spans="1:9">
      <c r="A10" s="23" t="s">
        <v>59</v>
      </c>
      <c r="B10" s="23">
        <v>1</v>
      </c>
      <c r="C10" s="23" t="s">
        <v>1442</v>
      </c>
      <c r="D10" s="182">
        <v>176</v>
      </c>
      <c r="E10" s="182">
        <v>109</v>
      </c>
      <c r="F10" s="182">
        <v>6</v>
      </c>
      <c r="G10" s="182">
        <v>61</v>
      </c>
      <c r="H10" s="182">
        <v>109</v>
      </c>
      <c r="I10" s="182">
        <v>9.6</v>
      </c>
    </row>
    <row r="11" spans="1:9">
      <c r="A11" s="23" t="s">
        <v>60</v>
      </c>
      <c r="B11" s="23">
        <v>1</v>
      </c>
      <c r="C11" s="23" t="s">
        <v>1442</v>
      </c>
      <c r="D11" s="182">
        <v>267</v>
      </c>
      <c r="E11" s="182">
        <v>150</v>
      </c>
      <c r="F11" s="182">
        <v>4</v>
      </c>
      <c r="G11" s="182">
        <v>113</v>
      </c>
      <c r="H11" s="182">
        <v>150</v>
      </c>
      <c r="I11" s="182">
        <v>12.8</v>
      </c>
    </row>
    <row r="12" spans="1:9">
      <c r="A12" s="31" t="s">
        <v>331</v>
      </c>
      <c r="B12" s="31">
        <v>1</v>
      </c>
      <c r="C12" s="31" t="s">
        <v>1442</v>
      </c>
      <c r="D12" s="185">
        <v>306</v>
      </c>
      <c r="E12" s="185">
        <v>207</v>
      </c>
      <c r="F12" s="185">
        <v>15</v>
      </c>
      <c r="G12" s="185">
        <v>84</v>
      </c>
      <c r="H12" s="185">
        <v>208</v>
      </c>
      <c r="I12" s="185">
        <v>18.5</v>
      </c>
    </row>
    <row r="13" spans="1:9">
      <c r="A13" s="23" t="s">
        <v>61</v>
      </c>
      <c r="B13" s="23">
        <v>1</v>
      </c>
      <c r="C13" s="23" t="s">
        <v>1442</v>
      </c>
      <c r="D13" s="182">
        <v>171</v>
      </c>
      <c r="E13" s="182">
        <v>148</v>
      </c>
      <c r="F13" s="182">
        <v>4</v>
      </c>
      <c r="G13" s="182">
        <v>19</v>
      </c>
      <c r="H13" s="182">
        <v>149</v>
      </c>
      <c r="I13" s="182">
        <v>12.7</v>
      </c>
    </row>
    <row r="14" spans="1:9">
      <c r="A14" s="23" t="s">
        <v>1443</v>
      </c>
      <c r="B14" s="182">
        <v>1</v>
      </c>
      <c r="C14" s="182" t="s">
        <v>1445</v>
      </c>
      <c r="D14" s="182">
        <v>1</v>
      </c>
      <c r="E14" s="184"/>
      <c r="F14" s="184"/>
      <c r="G14" s="182">
        <v>1</v>
      </c>
      <c r="H14" s="184"/>
      <c r="I14" s="184"/>
    </row>
    <row r="15" spans="1:9">
      <c r="A15" s="281" t="s">
        <v>1531</v>
      </c>
      <c r="B15" s="281"/>
      <c r="C15" s="281"/>
      <c r="D15" s="281"/>
      <c r="E15" s="281"/>
      <c r="F15" s="281"/>
      <c r="G15" s="281"/>
      <c r="H15" s="281"/>
      <c r="I15" s="281"/>
    </row>
  </sheetData>
  <mergeCells count="9">
    <mergeCell ref="A1:I1"/>
    <mergeCell ref="A15:I15"/>
    <mergeCell ref="A2:I2"/>
    <mergeCell ref="A3:I3"/>
    <mergeCell ref="A4:A5"/>
    <mergeCell ref="B4:B5"/>
    <mergeCell ref="C4:C5"/>
    <mergeCell ref="D4:G4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N20" sqref="N20"/>
    </sheetView>
  </sheetViews>
  <sheetFormatPr defaultRowHeight="16.5"/>
  <cols>
    <col min="9" max="9" width="22.125" bestFit="1" customWidth="1"/>
    <col min="16" max="16" width="11.25" bestFit="1" customWidth="1"/>
  </cols>
  <sheetData>
    <row r="1" spans="1:16" ht="26.25">
      <c r="A1" s="269" t="s">
        <v>1461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6">
      <c r="A2" s="273" t="s">
        <v>1439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</row>
    <row r="3" spans="1:16">
      <c r="A3" s="332" t="s">
        <v>1003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>
      <c r="A4" s="332" t="s">
        <v>74</v>
      </c>
      <c r="B4" s="332" t="s">
        <v>1450</v>
      </c>
      <c r="C4" s="332"/>
      <c r="D4" s="332" t="s">
        <v>1440</v>
      </c>
      <c r="E4" s="332"/>
      <c r="F4" s="332" t="s">
        <v>1214</v>
      </c>
      <c r="G4" s="332"/>
      <c r="H4" s="332"/>
      <c r="I4" s="332"/>
      <c r="J4" s="332"/>
      <c r="K4" s="332"/>
      <c r="L4" s="332"/>
      <c r="M4" s="332"/>
      <c r="N4" s="332" t="s">
        <v>1446</v>
      </c>
      <c r="O4" s="332"/>
      <c r="P4" s="332" t="s">
        <v>1452</v>
      </c>
    </row>
    <row r="5" spans="1:16">
      <c r="A5" s="332"/>
      <c r="B5" s="332" t="s">
        <v>1451</v>
      </c>
      <c r="C5" s="332"/>
      <c r="D5" s="332"/>
      <c r="E5" s="332"/>
      <c r="F5" s="331" t="s">
        <v>1453</v>
      </c>
      <c r="G5" s="331"/>
      <c r="H5" s="331" t="s">
        <v>1454</v>
      </c>
      <c r="I5" s="331"/>
      <c r="J5" s="331" t="s">
        <v>1455</v>
      </c>
      <c r="K5" s="331"/>
      <c r="L5" s="331" t="s">
        <v>1210</v>
      </c>
      <c r="M5" s="331"/>
      <c r="N5" s="332" t="s">
        <v>1441</v>
      </c>
      <c r="O5" s="332"/>
      <c r="P5" s="332"/>
    </row>
    <row r="6" spans="1:16">
      <c r="A6" s="23" t="s">
        <v>30</v>
      </c>
      <c r="B6" s="333">
        <v>1</v>
      </c>
      <c r="C6" s="333"/>
      <c r="D6" s="333" t="s">
        <v>1442</v>
      </c>
      <c r="E6" s="333"/>
      <c r="F6" s="333">
        <v>306</v>
      </c>
      <c r="G6" s="333"/>
      <c r="H6" s="333">
        <v>222</v>
      </c>
      <c r="I6" s="333"/>
      <c r="J6" s="333">
        <v>207</v>
      </c>
      <c r="K6" s="333"/>
      <c r="L6" s="333">
        <v>208</v>
      </c>
      <c r="M6" s="333"/>
      <c r="N6" s="333">
        <v>18.5</v>
      </c>
      <c r="O6" s="333"/>
      <c r="P6" s="28">
        <f>222/306*100</f>
        <v>72.549019607843135</v>
      </c>
    </row>
    <row r="7" spans="1:16">
      <c r="A7" s="332" t="s">
        <v>1462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</row>
    <row r="8" spans="1:16">
      <c r="A8" s="332" t="s">
        <v>1215</v>
      </c>
      <c r="B8" s="332"/>
      <c r="C8" s="332"/>
      <c r="D8" s="332"/>
      <c r="E8" s="332" t="s">
        <v>1456</v>
      </c>
      <c r="F8" s="332"/>
      <c r="G8" s="332"/>
      <c r="H8" s="332"/>
      <c r="I8" s="332" t="s">
        <v>1457</v>
      </c>
      <c r="J8" s="332"/>
      <c r="K8" s="332"/>
      <c r="L8" s="332"/>
      <c r="M8" s="332" t="s">
        <v>1458</v>
      </c>
      <c r="N8" s="332"/>
      <c r="O8" s="332"/>
      <c r="P8" s="332"/>
    </row>
    <row r="9" spans="1:16">
      <c r="A9" s="332" t="s">
        <v>1459</v>
      </c>
      <c r="B9" s="332"/>
      <c r="C9" s="332" t="s">
        <v>1296</v>
      </c>
      <c r="D9" s="332"/>
      <c r="E9" s="332" t="s">
        <v>1459</v>
      </c>
      <c r="F9" s="332"/>
      <c r="G9" s="332" t="s">
        <v>1296</v>
      </c>
      <c r="H9" s="332"/>
      <c r="I9" s="332" t="s">
        <v>1459</v>
      </c>
      <c r="J9" s="332"/>
      <c r="K9" s="332" t="s">
        <v>1296</v>
      </c>
      <c r="L9" s="332"/>
      <c r="M9" s="332" t="s">
        <v>1459</v>
      </c>
      <c r="N9" s="332"/>
      <c r="O9" s="332" t="s">
        <v>1296</v>
      </c>
      <c r="P9" s="332"/>
    </row>
    <row r="10" spans="1:16">
      <c r="A10" s="334">
        <v>25</v>
      </c>
      <c r="B10" s="334"/>
      <c r="C10" s="334">
        <f>25/208*100</f>
        <v>12.01923076923077</v>
      </c>
      <c r="D10" s="334"/>
      <c r="E10" s="334">
        <v>22</v>
      </c>
      <c r="F10" s="334"/>
      <c r="G10" s="334">
        <f>22/208*100</f>
        <v>10.576923076923077</v>
      </c>
      <c r="H10" s="334"/>
      <c r="I10" s="334">
        <v>18</v>
      </c>
      <c r="J10" s="334"/>
      <c r="K10" s="334">
        <f>18/208*100</f>
        <v>8.6538461538461533</v>
      </c>
      <c r="L10" s="334"/>
      <c r="M10" s="334">
        <v>143</v>
      </c>
      <c r="N10" s="334"/>
      <c r="O10" s="334">
        <f>143/208*100</f>
        <v>68.75</v>
      </c>
      <c r="P10" s="334"/>
    </row>
    <row r="11" spans="1:16">
      <c r="A11" s="274" t="s">
        <v>1460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</row>
  </sheetData>
  <mergeCells count="44">
    <mergeCell ref="A11:P11"/>
    <mergeCell ref="M9:N9"/>
    <mergeCell ref="O9:P9"/>
    <mergeCell ref="A10:B10"/>
    <mergeCell ref="C10:D10"/>
    <mergeCell ref="E10:F10"/>
    <mergeCell ref="G10:H10"/>
    <mergeCell ref="I10:J10"/>
    <mergeCell ref="K10:L10"/>
    <mergeCell ref="M10:N10"/>
    <mergeCell ref="O10:P10"/>
    <mergeCell ref="A9:B9"/>
    <mergeCell ref="C9:D9"/>
    <mergeCell ref="E9:F9"/>
    <mergeCell ref="G9:H9"/>
    <mergeCell ref="I9:J9"/>
    <mergeCell ref="L6:M6"/>
    <mergeCell ref="K9:L9"/>
    <mergeCell ref="N6:O6"/>
    <mergeCell ref="A7:P7"/>
    <mergeCell ref="A8:D8"/>
    <mergeCell ref="E8:H8"/>
    <mergeCell ref="I8:L8"/>
    <mergeCell ref="M8:P8"/>
    <mergeCell ref="B6:C6"/>
    <mergeCell ref="D6:E6"/>
    <mergeCell ref="F6:G6"/>
    <mergeCell ref="H6:I6"/>
    <mergeCell ref="J6:K6"/>
    <mergeCell ref="A1:P1"/>
    <mergeCell ref="A2:P2"/>
    <mergeCell ref="A3:P3"/>
    <mergeCell ref="A4:A5"/>
    <mergeCell ref="B4:C4"/>
    <mergeCell ref="B5:C5"/>
    <mergeCell ref="D4:E5"/>
    <mergeCell ref="F4:M4"/>
    <mergeCell ref="N4:O4"/>
    <mergeCell ref="N5:O5"/>
    <mergeCell ref="P4:P5"/>
    <mergeCell ref="F5:G5"/>
    <mergeCell ref="H5:I5"/>
    <mergeCell ref="J5:K5"/>
    <mergeCell ref="L5:M5"/>
  </mergeCells>
  <phoneticPr fontId="1" type="noConversion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A6" sqref="A6:I6"/>
    </sheetView>
  </sheetViews>
  <sheetFormatPr defaultRowHeight="16.5"/>
  <cols>
    <col min="1" max="1" width="21.375" bestFit="1" customWidth="1"/>
    <col min="2" max="6" width="10.375" customWidth="1"/>
    <col min="7" max="7" width="20.625" bestFit="1" customWidth="1"/>
    <col min="8" max="9" width="12.25" customWidth="1"/>
  </cols>
  <sheetData>
    <row r="1" spans="1:16" ht="26.25">
      <c r="A1" s="269" t="s">
        <v>1463</v>
      </c>
      <c r="B1" s="269"/>
      <c r="C1" s="269"/>
      <c r="D1" s="269"/>
      <c r="E1" s="269"/>
      <c r="F1" s="269"/>
      <c r="G1" s="269"/>
      <c r="H1" s="269"/>
      <c r="I1" s="269"/>
      <c r="J1" s="22"/>
      <c r="K1" s="22"/>
      <c r="L1" s="22"/>
      <c r="M1" s="22"/>
      <c r="N1" s="22"/>
      <c r="O1" s="22"/>
      <c r="P1" s="22"/>
    </row>
    <row r="2" spans="1:16">
      <c r="A2" s="336" t="s">
        <v>1234</v>
      </c>
      <c r="B2" s="336" t="s">
        <v>1233</v>
      </c>
      <c r="C2" s="187" t="s">
        <v>1232</v>
      </c>
      <c r="D2" s="336" t="s">
        <v>1231</v>
      </c>
      <c r="E2" s="187" t="s">
        <v>1230</v>
      </c>
      <c r="F2" s="187" t="s">
        <v>1229</v>
      </c>
      <c r="G2" s="336" t="s">
        <v>1228</v>
      </c>
      <c r="H2" s="336"/>
      <c r="I2" s="336" t="s">
        <v>1227</v>
      </c>
    </row>
    <row r="3" spans="1:16">
      <c r="A3" s="336"/>
      <c r="B3" s="336"/>
      <c r="C3" s="187" t="s">
        <v>1226</v>
      </c>
      <c r="D3" s="336"/>
      <c r="E3" s="187" t="s">
        <v>1225</v>
      </c>
      <c r="F3" s="187" t="s">
        <v>1225</v>
      </c>
      <c r="G3" s="187" t="s">
        <v>1224</v>
      </c>
      <c r="H3" s="187" t="s">
        <v>1223</v>
      </c>
      <c r="I3" s="336"/>
    </row>
    <row r="4" spans="1:16">
      <c r="A4" s="188" t="s">
        <v>1222</v>
      </c>
      <c r="B4" s="188">
        <v>390</v>
      </c>
      <c r="C4" s="188">
        <v>18</v>
      </c>
      <c r="D4" s="189">
        <v>6966</v>
      </c>
      <c r="E4" s="188">
        <v>49</v>
      </c>
      <c r="F4" s="188">
        <v>9</v>
      </c>
      <c r="G4" s="190" t="s">
        <v>1221</v>
      </c>
      <c r="H4" s="188" t="s">
        <v>93</v>
      </c>
      <c r="I4" s="188" t="s">
        <v>1220</v>
      </c>
    </row>
    <row r="5" spans="1:16">
      <c r="A5" s="188" t="s">
        <v>1219</v>
      </c>
      <c r="B5" s="188">
        <v>170</v>
      </c>
      <c r="C5" s="188">
        <v>16</v>
      </c>
      <c r="D5" s="189">
        <v>5440</v>
      </c>
      <c r="E5" s="188">
        <v>40</v>
      </c>
      <c r="F5" s="188">
        <v>7.5</v>
      </c>
      <c r="G5" s="188" t="s">
        <v>1218</v>
      </c>
      <c r="H5" s="188" t="s">
        <v>1217</v>
      </c>
      <c r="I5" s="188" t="s">
        <v>1216</v>
      </c>
    </row>
    <row r="6" spans="1:16">
      <c r="A6" s="335" t="s">
        <v>1530</v>
      </c>
      <c r="B6" s="335"/>
      <c r="C6" s="335"/>
      <c r="D6" s="335"/>
      <c r="E6" s="335"/>
      <c r="F6" s="335"/>
      <c r="G6" s="335"/>
      <c r="H6" s="335"/>
      <c r="I6" s="335"/>
    </row>
  </sheetData>
  <mergeCells count="7">
    <mergeCell ref="A6:I6"/>
    <mergeCell ref="A1:I1"/>
    <mergeCell ref="A2:A3"/>
    <mergeCell ref="B2:B3"/>
    <mergeCell ref="D2:D3"/>
    <mergeCell ref="G2:H2"/>
    <mergeCell ref="I2:I3"/>
  </mergeCells>
  <phoneticPr fontId="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E16" activeCellId="1" sqref="A6:I6 E16"/>
    </sheetView>
  </sheetViews>
  <sheetFormatPr defaultRowHeight="16.5"/>
  <cols>
    <col min="1" max="1" width="21.375" bestFit="1" customWidth="1"/>
    <col min="2" max="2" width="4.25" bestFit="1" customWidth="1"/>
    <col min="3" max="3" width="8" bestFit="1" customWidth="1"/>
    <col min="4" max="4" width="7.25" bestFit="1" customWidth="1"/>
    <col min="5" max="5" width="10.625" bestFit="1" customWidth="1"/>
    <col min="6" max="7" width="7.25" bestFit="1" customWidth="1"/>
    <col min="8" max="8" width="39" bestFit="1" customWidth="1"/>
  </cols>
  <sheetData>
    <row r="1" spans="1:16" ht="26.25">
      <c r="A1" s="269" t="s">
        <v>1464</v>
      </c>
      <c r="B1" s="269"/>
      <c r="C1" s="269"/>
      <c r="D1" s="269"/>
      <c r="E1" s="269"/>
      <c r="F1" s="269"/>
      <c r="G1" s="269"/>
      <c r="H1" s="269"/>
      <c r="I1" s="22"/>
      <c r="J1" s="22"/>
      <c r="K1" s="22"/>
      <c r="L1" s="22"/>
      <c r="M1" s="22"/>
      <c r="N1" s="22"/>
      <c r="O1" s="22"/>
      <c r="P1" s="22"/>
    </row>
    <row r="2" spans="1:16">
      <c r="A2" s="27" t="s">
        <v>1234</v>
      </c>
      <c r="B2" s="27" t="s">
        <v>10</v>
      </c>
      <c r="C2" s="27" t="s">
        <v>1243</v>
      </c>
      <c r="D2" s="27" t="s">
        <v>1242</v>
      </c>
      <c r="E2" s="27" t="s">
        <v>1241</v>
      </c>
      <c r="F2" s="27" t="s">
        <v>1240</v>
      </c>
      <c r="G2" s="27" t="s">
        <v>1239</v>
      </c>
      <c r="H2" s="27" t="s">
        <v>1238</v>
      </c>
    </row>
    <row r="3" spans="1:16">
      <c r="A3" s="23" t="s">
        <v>10</v>
      </c>
      <c r="B3" s="23">
        <v>32</v>
      </c>
      <c r="C3" s="23">
        <v>6</v>
      </c>
      <c r="D3" s="23">
        <v>5</v>
      </c>
      <c r="E3" s="23">
        <v>5</v>
      </c>
      <c r="F3" s="23">
        <v>14</v>
      </c>
      <c r="G3" s="23">
        <v>2</v>
      </c>
      <c r="H3" s="188" t="s">
        <v>1237</v>
      </c>
    </row>
    <row r="4" spans="1:16">
      <c r="A4" s="23" t="s">
        <v>1236</v>
      </c>
      <c r="B4" s="23">
        <v>17</v>
      </c>
      <c r="C4" s="23">
        <v>3</v>
      </c>
      <c r="D4" s="23">
        <v>2</v>
      </c>
      <c r="E4" s="23">
        <v>3</v>
      </c>
      <c r="F4" s="23">
        <v>8</v>
      </c>
      <c r="G4" s="23">
        <v>1</v>
      </c>
      <c r="H4" s="188" t="s">
        <v>1235</v>
      </c>
    </row>
    <row r="5" spans="1:16">
      <c r="A5" s="23" t="s">
        <v>1219</v>
      </c>
      <c r="B5" s="23">
        <v>15</v>
      </c>
      <c r="C5" s="23">
        <v>3</v>
      </c>
      <c r="D5" s="23">
        <v>3</v>
      </c>
      <c r="E5" s="23">
        <v>2</v>
      </c>
      <c r="F5" s="23">
        <v>6</v>
      </c>
      <c r="G5" s="23">
        <v>1</v>
      </c>
      <c r="H5" s="191"/>
    </row>
    <row r="6" spans="1:16">
      <c r="A6" s="335" t="s">
        <v>1530</v>
      </c>
      <c r="B6" s="335"/>
      <c r="C6" s="335"/>
      <c r="D6" s="335"/>
      <c r="E6" s="335"/>
      <c r="F6" s="335"/>
      <c r="G6" s="335"/>
      <c r="H6" s="335"/>
      <c r="I6" s="335"/>
    </row>
  </sheetData>
  <mergeCells count="2">
    <mergeCell ref="A1:H1"/>
    <mergeCell ref="A6:I6"/>
  </mergeCells>
  <phoneticPr fontId="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A14" sqref="A14:E14"/>
    </sheetView>
  </sheetViews>
  <sheetFormatPr defaultRowHeight="16.5"/>
  <cols>
    <col min="1" max="5" width="19.25" customWidth="1"/>
  </cols>
  <sheetData>
    <row r="1" spans="1:16" ht="26.25">
      <c r="A1" s="283" t="s">
        <v>1465</v>
      </c>
      <c r="B1" s="283"/>
      <c r="C1" s="283"/>
      <c r="D1" s="283"/>
      <c r="E1" s="28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>
      <c r="A2" s="273" t="s">
        <v>1466</v>
      </c>
      <c r="B2" s="273"/>
      <c r="C2" s="273"/>
      <c r="D2" s="273"/>
      <c r="E2" s="273"/>
    </row>
    <row r="3" spans="1:16">
      <c r="A3" s="278" t="s">
        <v>1234</v>
      </c>
      <c r="B3" s="278"/>
      <c r="C3" s="29" t="s">
        <v>1254</v>
      </c>
      <c r="D3" s="29" t="s">
        <v>1467</v>
      </c>
      <c r="E3" s="29" t="s">
        <v>1468</v>
      </c>
    </row>
    <row r="4" spans="1:16">
      <c r="A4" s="333" t="s">
        <v>1254</v>
      </c>
      <c r="B4" s="333"/>
      <c r="C4" s="6">
        <f t="shared" ref="C4:C11" si="0">D4+E4</f>
        <v>23965</v>
      </c>
      <c r="D4" s="6">
        <f>D5+D9</f>
        <v>11077</v>
      </c>
      <c r="E4" s="6">
        <f>E5+E9</f>
        <v>12888</v>
      </c>
    </row>
    <row r="5" spans="1:16">
      <c r="A5" s="337" t="s">
        <v>1249</v>
      </c>
      <c r="B5" s="337"/>
      <c r="C5" s="6">
        <f t="shared" si="0"/>
        <v>20232</v>
      </c>
      <c r="D5" s="6">
        <f>SUM(D6:D8)</f>
        <v>9209</v>
      </c>
      <c r="E5" s="6">
        <f>SUM(E6:E8)</f>
        <v>11023</v>
      </c>
    </row>
    <row r="6" spans="1:16">
      <c r="A6" s="333" t="s">
        <v>1253</v>
      </c>
      <c r="B6" s="23" t="s">
        <v>1252</v>
      </c>
      <c r="C6" s="6">
        <f t="shared" si="0"/>
        <v>9874</v>
      </c>
      <c r="D6" s="6">
        <v>4795</v>
      </c>
      <c r="E6" s="6">
        <v>5079</v>
      </c>
    </row>
    <row r="7" spans="1:16">
      <c r="A7" s="333"/>
      <c r="B7" s="23" t="s">
        <v>1251</v>
      </c>
      <c r="C7" s="6">
        <f t="shared" si="0"/>
        <v>6339</v>
      </c>
      <c r="D7" s="6">
        <v>2611</v>
      </c>
      <c r="E7" s="6">
        <v>3728</v>
      </c>
    </row>
    <row r="8" spans="1:16">
      <c r="A8" s="333"/>
      <c r="B8" s="23" t="s">
        <v>1250</v>
      </c>
      <c r="C8" s="6">
        <f t="shared" si="0"/>
        <v>4019</v>
      </c>
      <c r="D8" s="6">
        <v>1803</v>
      </c>
      <c r="E8" s="6">
        <v>2216</v>
      </c>
    </row>
    <row r="9" spans="1:16">
      <c r="A9" s="337" t="s">
        <v>1249</v>
      </c>
      <c r="B9" s="337"/>
      <c r="C9" s="6">
        <f t="shared" si="0"/>
        <v>3733</v>
      </c>
      <c r="D9" s="6">
        <f>SUM(D10:D13)</f>
        <v>1868</v>
      </c>
      <c r="E9" s="6">
        <f>SUM(E10:E13)</f>
        <v>1865</v>
      </c>
    </row>
    <row r="10" spans="1:16">
      <c r="A10" s="333" t="s">
        <v>1248</v>
      </c>
      <c r="B10" s="23" t="s">
        <v>1247</v>
      </c>
      <c r="C10" s="6">
        <f t="shared" si="0"/>
        <v>1307</v>
      </c>
      <c r="D10" s="5">
        <v>618</v>
      </c>
      <c r="E10" s="5">
        <v>689</v>
      </c>
    </row>
    <row r="11" spans="1:16">
      <c r="A11" s="333"/>
      <c r="B11" s="23" t="s">
        <v>1246</v>
      </c>
      <c r="C11" s="6">
        <f t="shared" si="0"/>
        <v>2131</v>
      </c>
      <c r="D11" s="5">
        <v>955</v>
      </c>
      <c r="E11" s="6">
        <v>1176</v>
      </c>
    </row>
    <row r="12" spans="1:16">
      <c r="A12" s="333"/>
      <c r="B12" s="23" t="s">
        <v>1245</v>
      </c>
      <c r="C12" s="6">
        <v>282</v>
      </c>
      <c r="D12" s="5">
        <v>282</v>
      </c>
      <c r="E12" s="5" t="s">
        <v>93</v>
      </c>
    </row>
    <row r="13" spans="1:16">
      <c r="A13" s="333"/>
      <c r="B13" s="23" t="s">
        <v>1244</v>
      </c>
      <c r="C13" s="6">
        <f>D13+E13</f>
        <v>13</v>
      </c>
      <c r="D13" s="5">
        <v>13</v>
      </c>
      <c r="E13" s="5"/>
    </row>
    <row r="14" spans="1:16">
      <c r="A14" s="274" t="s">
        <v>1469</v>
      </c>
      <c r="B14" s="274"/>
      <c r="C14" s="274"/>
      <c r="D14" s="274"/>
      <c r="E14" s="274"/>
    </row>
  </sheetData>
  <mergeCells count="9">
    <mergeCell ref="A10:A13"/>
    <mergeCell ref="A14:E14"/>
    <mergeCell ref="A1:E1"/>
    <mergeCell ref="A2:E2"/>
    <mergeCell ref="A3:B3"/>
    <mergeCell ref="A4:B4"/>
    <mergeCell ref="A5:B5"/>
    <mergeCell ref="A6:A8"/>
    <mergeCell ref="A9:B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13" sqref="C13"/>
    </sheetView>
  </sheetViews>
  <sheetFormatPr defaultRowHeight="16.5"/>
  <cols>
    <col min="1" max="1" width="16.375" customWidth="1"/>
    <col min="2" max="2" width="35.625" customWidth="1"/>
    <col min="3" max="3" width="20" customWidth="1"/>
  </cols>
  <sheetData>
    <row r="1" spans="1:6" ht="30" customHeight="1">
      <c r="A1" s="269" t="s">
        <v>1272</v>
      </c>
      <c r="B1" s="269"/>
      <c r="C1" s="62"/>
      <c r="D1" s="62"/>
      <c r="E1" s="62"/>
      <c r="F1" s="62"/>
    </row>
    <row r="2" spans="1:6">
      <c r="A2" s="29" t="s">
        <v>74</v>
      </c>
      <c r="B2" s="29" t="s">
        <v>649</v>
      </c>
      <c r="C2" s="62"/>
      <c r="D2" s="62"/>
      <c r="E2" s="62"/>
      <c r="F2" s="62"/>
    </row>
    <row r="3" spans="1:6">
      <c r="A3" s="33" t="s">
        <v>1273</v>
      </c>
      <c r="B3" s="33" t="s">
        <v>4</v>
      </c>
      <c r="C3" s="62"/>
      <c r="D3" s="62"/>
      <c r="E3" s="62"/>
      <c r="F3" s="62"/>
    </row>
    <row r="4" spans="1:6" ht="21.75" customHeight="1">
      <c r="A4" s="274" t="s">
        <v>1267</v>
      </c>
      <c r="B4" s="274"/>
      <c r="C4" s="62"/>
      <c r="D4" s="62"/>
      <c r="E4" s="62"/>
      <c r="F4" s="62"/>
    </row>
    <row r="5" spans="1:6">
      <c r="C5" s="62"/>
      <c r="D5" s="62"/>
      <c r="E5" s="62"/>
      <c r="F5" s="62"/>
    </row>
    <row r="6" spans="1:6">
      <c r="C6" s="62"/>
      <c r="D6" s="62"/>
      <c r="E6" s="62"/>
      <c r="F6" s="62"/>
    </row>
  </sheetData>
  <mergeCells count="2">
    <mergeCell ref="A4:B4"/>
    <mergeCell ref="A1:B1"/>
  </mergeCells>
  <phoneticPr fontId="1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M21" sqref="M21"/>
    </sheetView>
  </sheetViews>
  <sheetFormatPr defaultRowHeight="16.5"/>
  <cols>
    <col min="1" max="1" width="15.625" customWidth="1"/>
  </cols>
  <sheetData>
    <row r="1" spans="1:5" ht="26.25">
      <c r="A1" s="269" t="s">
        <v>1256</v>
      </c>
      <c r="B1" s="269"/>
      <c r="C1" s="269"/>
      <c r="D1" s="269"/>
      <c r="E1" s="269"/>
    </row>
    <row r="2" spans="1:5">
      <c r="A2" s="338" t="s">
        <v>444</v>
      </c>
      <c r="B2" s="338"/>
      <c r="C2" s="338"/>
      <c r="D2" s="338"/>
      <c r="E2" s="338"/>
    </row>
    <row r="3" spans="1:5">
      <c r="A3" s="29" t="s">
        <v>74</v>
      </c>
      <c r="B3" s="29" t="s">
        <v>469</v>
      </c>
      <c r="C3" s="29" t="s">
        <v>465</v>
      </c>
      <c r="D3" s="29" t="s">
        <v>466</v>
      </c>
      <c r="E3" s="29" t="s">
        <v>467</v>
      </c>
    </row>
    <row r="4" spans="1:5">
      <c r="A4" s="33" t="s">
        <v>80</v>
      </c>
      <c r="B4" s="70">
        <v>114918</v>
      </c>
      <c r="C4" s="70">
        <v>28406</v>
      </c>
      <c r="D4" s="70">
        <v>23049</v>
      </c>
      <c r="E4" s="70">
        <v>267350</v>
      </c>
    </row>
    <row r="5" spans="1:5">
      <c r="A5" s="33" t="s">
        <v>49</v>
      </c>
      <c r="B5" s="70">
        <v>33860</v>
      </c>
      <c r="C5" s="70">
        <v>7473</v>
      </c>
      <c r="D5" s="70">
        <v>5243</v>
      </c>
      <c r="E5" s="70">
        <v>63323</v>
      </c>
    </row>
    <row r="6" spans="1:5">
      <c r="A6" s="33" t="s">
        <v>50</v>
      </c>
      <c r="B6" s="70">
        <v>8485</v>
      </c>
      <c r="C6" s="70">
        <v>1832</v>
      </c>
      <c r="D6" s="70">
        <v>1806</v>
      </c>
      <c r="E6" s="70">
        <v>22437</v>
      </c>
    </row>
    <row r="7" spans="1:5">
      <c r="A7" s="33" t="s">
        <v>51</v>
      </c>
      <c r="B7" s="70">
        <v>6348</v>
      </c>
      <c r="C7" s="70">
        <v>1405</v>
      </c>
      <c r="D7" s="70">
        <v>1273</v>
      </c>
      <c r="E7" s="70">
        <v>16205</v>
      </c>
    </row>
    <row r="8" spans="1:5">
      <c r="A8" s="33" t="s">
        <v>52</v>
      </c>
      <c r="B8" s="70">
        <v>5674</v>
      </c>
      <c r="C8" s="70">
        <v>1381</v>
      </c>
      <c r="D8" s="70">
        <v>1141</v>
      </c>
      <c r="E8" s="70">
        <v>13982</v>
      </c>
    </row>
    <row r="9" spans="1:5">
      <c r="A9" s="33" t="s">
        <v>53</v>
      </c>
      <c r="B9" s="70">
        <v>3817</v>
      </c>
      <c r="C9" s="70">
        <v>1059</v>
      </c>
      <c r="D9" s="33">
        <v>705</v>
      </c>
      <c r="E9" s="70">
        <v>10848</v>
      </c>
    </row>
    <row r="10" spans="1:5">
      <c r="A10" s="33" t="s">
        <v>54</v>
      </c>
      <c r="B10" s="70">
        <v>3814</v>
      </c>
      <c r="C10" s="33">
        <v>863</v>
      </c>
      <c r="D10" s="33">
        <v>769</v>
      </c>
      <c r="E10" s="70">
        <v>8846</v>
      </c>
    </row>
    <row r="11" spans="1:5">
      <c r="A11" s="33" t="s">
        <v>55</v>
      </c>
      <c r="B11" s="70">
        <v>1836</v>
      </c>
      <c r="C11" s="33">
        <v>524</v>
      </c>
      <c r="D11" s="33">
        <v>427</v>
      </c>
      <c r="E11" s="70">
        <v>5635</v>
      </c>
    </row>
    <row r="12" spans="1:5">
      <c r="A12" s="33" t="s">
        <v>56</v>
      </c>
      <c r="B12" s="33">
        <v>531</v>
      </c>
      <c r="C12" s="33">
        <v>144</v>
      </c>
      <c r="D12" s="33">
        <v>129</v>
      </c>
      <c r="E12" s="70">
        <v>1098</v>
      </c>
    </row>
    <row r="13" spans="1:5">
      <c r="A13" s="33" t="s">
        <v>57</v>
      </c>
      <c r="B13" s="70">
        <v>24548</v>
      </c>
      <c r="C13" s="70">
        <v>6644</v>
      </c>
      <c r="D13" s="70">
        <v>5160</v>
      </c>
      <c r="E13" s="70">
        <v>53674</v>
      </c>
    </row>
    <row r="14" spans="1:5">
      <c r="A14" s="33" t="s">
        <v>81</v>
      </c>
      <c r="B14" s="70">
        <v>2775</v>
      </c>
      <c r="C14" s="33">
        <v>748</v>
      </c>
      <c r="D14" s="33">
        <v>571</v>
      </c>
      <c r="E14" s="70">
        <v>7447</v>
      </c>
    </row>
    <row r="15" spans="1:5">
      <c r="A15" s="33" t="s">
        <v>58</v>
      </c>
      <c r="B15" s="70">
        <v>2537</v>
      </c>
      <c r="C15" s="33">
        <v>725</v>
      </c>
      <c r="D15" s="33">
        <v>642</v>
      </c>
      <c r="E15" s="70">
        <v>5932</v>
      </c>
    </row>
    <row r="16" spans="1:5">
      <c r="A16" s="33" t="s">
        <v>59</v>
      </c>
      <c r="B16" s="70">
        <v>3287</v>
      </c>
      <c r="C16" s="70">
        <v>1008</v>
      </c>
      <c r="D16" s="33">
        <v>850</v>
      </c>
      <c r="E16" s="70">
        <v>7426</v>
      </c>
    </row>
    <row r="17" spans="1:5">
      <c r="A17" s="33" t="s">
        <v>60</v>
      </c>
      <c r="B17" s="70">
        <v>3704</v>
      </c>
      <c r="C17" s="33">
        <v>970</v>
      </c>
      <c r="D17" s="33">
        <v>931</v>
      </c>
      <c r="E17" s="70">
        <v>9338</v>
      </c>
    </row>
    <row r="18" spans="1:5">
      <c r="A18" s="36" t="s">
        <v>30</v>
      </c>
      <c r="B18" s="77">
        <v>3138</v>
      </c>
      <c r="C18" s="36">
        <v>815</v>
      </c>
      <c r="D18" s="36">
        <v>817</v>
      </c>
      <c r="E18" s="77">
        <v>9932</v>
      </c>
    </row>
    <row r="19" spans="1:5">
      <c r="A19" s="33" t="s">
        <v>61</v>
      </c>
      <c r="B19" s="70">
        <v>3601</v>
      </c>
      <c r="C19" s="33">
        <v>999</v>
      </c>
      <c r="D19" s="70">
        <v>1049</v>
      </c>
      <c r="E19" s="70">
        <v>10946</v>
      </c>
    </row>
    <row r="20" spans="1:5">
      <c r="A20" s="33" t="s">
        <v>62</v>
      </c>
      <c r="B20" s="70">
        <v>5731</v>
      </c>
      <c r="C20" s="70">
        <v>1495</v>
      </c>
      <c r="D20" s="70">
        <v>1281</v>
      </c>
      <c r="E20" s="70">
        <v>17050</v>
      </c>
    </row>
    <row r="21" spans="1:5">
      <c r="A21" s="33" t="s">
        <v>63</v>
      </c>
      <c r="B21" s="70">
        <v>1232</v>
      </c>
      <c r="C21" s="33">
        <v>321</v>
      </c>
      <c r="D21" s="33">
        <v>255</v>
      </c>
      <c r="E21" s="70">
        <v>3231</v>
      </c>
    </row>
    <row r="22" spans="1:5">
      <c r="A22" s="279" t="s">
        <v>470</v>
      </c>
      <c r="B22" s="279"/>
      <c r="C22" s="279"/>
      <c r="D22" s="279"/>
      <c r="E22" s="279"/>
    </row>
  </sheetData>
  <mergeCells count="3">
    <mergeCell ref="A22:E22"/>
    <mergeCell ref="A2:E2"/>
    <mergeCell ref="A1:E1"/>
  </mergeCells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L29" sqref="L29"/>
    </sheetView>
  </sheetViews>
  <sheetFormatPr defaultRowHeight="16.5"/>
  <cols>
    <col min="1" max="5" width="10.625" customWidth="1"/>
  </cols>
  <sheetData>
    <row r="1" spans="1:5" ht="26.25">
      <c r="A1" s="269" t="s">
        <v>1470</v>
      </c>
      <c r="B1" s="269"/>
      <c r="C1" s="269"/>
      <c r="D1" s="269"/>
      <c r="E1" s="269"/>
    </row>
    <row r="2" spans="1:5">
      <c r="A2" s="338" t="s">
        <v>444</v>
      </c>
      <c r="B2" s="338"/>
      <c r="C2" s="338"/>
      <c r="D2" s="338"/>
      <c r="E2" s="338"/>
    </row>
    <row r="3" spans="1:5">
      <c r="A3" s="192" t="s">
        <v>464</v>
      </c>
      <c r="B3" s="192" t="s">
        <v>469</v>
      </c>
      <c r="C3" s="192" t="s">
        <v>465</v>
      </c>
      <c r="D3" s="192" t="s">
        <v>466</v>
      </c>
      <c r="E3" s="192" t="s">
        <v>467</v>
      </c>
    </row>
    <row r="4" spans="1:5">
      <c r="A4" s="10" t="s">
        <v>30</v>
      </c>
      <c r="B4" s="10">
        <v>3138</v>
      </c>
      <c r="C4" s="10">
        <v>815</v>
      </c>
      <c r="D4" s="10">
        <v>817</v>
      </c>
      <c r="E4" s="10">
        <v>9932</v>
      </c>
    </row>
    <row r="5" spans="1:5">
      <c r="A5" s="10" t="s">
        <v>32</v>
      </c>
      <c r="B5" s="10">
        <v>480</v>
      </c>
      <c r="C5" s="10">
        <v>130</v>
      </c>
      <c r="D5" s="10">
        <v>110</v>
      </c>
      <c r="E5" s="10">
        <v>1852</v>
      </c>
    </row>
    <row r="6" spans="1:5">
      <c r="A6" s="10" t="s">
        <v>33</v>
      </c>
      <c r="B6" s="10">
        <v>436</v>
      </c>
      <c r="C6" s="10">
        <v>133</v>
      </c>
      <c r="D6" s="10">
        <v>105</v>
      </c>
      <c r="E6" s="10">
        <v>1365</v>
      </c>
    </row>
    <row r="7" spans="1:5">
      <c r="A7" s="10" t="s">
        <v>34</v>
      </c>
      <c r="B7" s="10">
        <v>538</v>
      </c>
      <c r="C7" s="10">
        <v>152</v>
      </c>
      <c r="D7" s="10">
        <v>102</v>
      </c>
      <c r="E7" s="10">
        <v>2303</v>
      </c>
    </row>
    <row r="8" spans="1:5">
      <c r="A8" s="10" t="s">
        <v>35</v>
      </c>
      <c r="B8" s="10">
        <v>206</v>
      </c>
      <c r="C8" s="10">
        <v>43</v>
      </c>
      <c r="D8" s="10">
        <v>69</v>
      </c>
      <c r="E8" s="10">
        <v>554</v>
      </c>
    </row>
    <row r="9" spans="1:5">
      <c r="A9" s="10" t="s">
        <v>36</v>
      </c>
      <c r="B9" s="10">
        <v>135</v>
      </c>
      <c r="C9" s="10">
        <v>56</v>
      </c>
      <c r="D9" s="10">
        <v>43</v>
      </c>
      <c r="E9" s="10">
        <v>434</v>
      </c>
    </row>
    <row r="10" spans="1:5">
      <c r="A10" s="10" t="s">
        <v>37</v>
      </c>
      <c r="B10" s="10">
        <v>65</v>
      </c>
      <c r="C10" s="10">
        <v>18</v>
      </c>
      <c r="D10" s="10">
        <v>25</v>
      </c>
      <c r="E10" s="10">
        <v>173</v>
      </c>
    </row>
    <row r="11" spans="1:5">
      <c r="A11" s="10" t="s">
        <v>38</v>
      </c>
      <c r="B11" s="10">
        <v>35</v>
      </c>
      <c r="C11" s="10">
        <v>15</v>
      </c>
      <c r="D11" s="10">
        <v>16</v>
      </c>
      <c r="E11" s="10">
        <v>58</v>
      </c>
    </row>
    <row r="12" spans="1:5">
      <c r="A12" s="10" t="s">
        <v>24</v>
      </c>
      <c r="B12" s="10">
        <v>31</v>
      </c>
      <c r="C12" s="10">
        <v>9</v>
      </c>
      <c r="D12" s="10">
        <v>18</v>
      </c>
      <c r="E12" s="10">
        <v>70</v>
      </c>
    </row>
    <row r="13" spans="1:5">
      <c r="A13" s="10" t="s">
        <v>39</v>
      </c>
      <c r="B13" s="10">
        <v>81</v>
      </c>
      <c r="C13" s="10">
        <v>18</v>
      </c>
      <c r="D13" s="10">
        <v>29</v>
      </c>
      <c r="E13" s="10">
        <v>200</v>
      </c>
    </row>
    <row r="14" spans="1:5">
      <c r="A14" s="10" t="s">
        <v>26</v>
      </c>
      <c r="B14" s="10">
        <v>59</v>
      </c>
      <c r="C14" s="10">
        <v>11</v>
      </c>
      <c r="D14" s="10">
        <v>23</v>
      </c>
      <c r="E14" s="10">
        <v>176</v>
      </c>
    </row>
    <row r="15" spans="1:5">
      <c r="A15" s="10" t="s">
        <v>40</v>
      </c>
      <c r="B15" s="10">
        <v>380</v>
      </c>
      <c r="C15" s="10">
        <v>27</v>
      </c>
      <c r="D15" s="10">
        <v>44</v>
      </c>
      <c r="E15" s="10">
        <v>1226</v>
      </c>
    </row>
    <row r="16" spans="1:5">
      <c r="A16" s="10" t="s">
        <v>5</v>
      </c>
      <c r="B16" s="10">
        <v>49</v>
      </c>
      <c r="C16" s="10">
        <v>13</v>
      </c>
      <c r="D16" s="10">
        <v>21</v>
      </c>
      <c r="E16" s="10">
        <v>127</v>
      </c>
    </row>
    <row r="17" spans="1:5">
      <c r="A17" s="10" t="s">
        <v>41</v>
      </c>
      <c r="B17" s="10">
        <v>49</v>
      </c>
      <c r="C17" s="10">
        <v>18</v>
      </c>
      <c r="D17" s="10">
        <v>19</v>
      </c>
      <c r="E17" s="10">
        <v>122</v>
      </c>
    </row>
    <row r="18" spans="1:5">
      <c r="A18" s="10" t="s">
        <v>42</v>
      </c>
      <c r="B18" s="10">
        <v>119</v>
      </c>
      <c r="C18" s="10">
        <v>21</v>
      </c>
      <c r="D18" s="10">
        <v>14</v>
      </c>
      <c r="E18" s="10">
        <v>293</v>
      </c>
    </row>
    <row r="19" spans="1:5">
      <c r="A19" s="10" t="s">
        <v>43</v>
      </c>
      <c r="B19" s="10">
        <v>48</v>
      </c>
      <c r="C19" s="10">
        <v>17</v>
      </c>
      <c r="D19" s="10">
        <v>23</v>
      </c>
      <c r="E19" s="10">
        <v>86</v>
      </c>
    </row>
    <row r="20" spans="1:5">
      <c r="A20" s="10" t="s">
        <v>44</v>
      </c>
      <c r="B20" s="10">
        <v>115</v>
      </c>
      <c r="C20" s="10">
        <v>37</v>
      </c>
      <c r="D20" s="10">
        <v>33</v>
      </c>
      <c r="E20" s="10">
        <v>234</v>
      </c>
    </row>
    <row r="21" spans="1:5">
      <c r="A21" s="10" t="s">
        <v>45</v>
      </c>
      <c r="B21" s="10">
        <v>45</v>
      </c>
      <c r="C21" s="10">
        <v>13</v>
      </c>
      <c r="D21" s="10">
        <v>20</v>
      </c>
      <c r="E21" s="10">
        <v>80</v>
      </c>
    </row>
    <row r="22" spans="1:5">
      <c r="A22" s="10" t="s">
        <v>46</v>
      </c>
      <c r="B22" s="10">
        <v>94</v>
      </c>
      <c r="C22" s="10">
        <v>25</v>
      </c>
      <c r="D22" s="10">
        <v>26</v>
      </c>
      <c r="E22" s="10">
        <v>268</v>
      </c>
    </row>
    <row r="23" spans="1:5">
      <c r="A23" s="10" t="s">
        <v>47</v>
      </c>
      <c r="B23" s="10">
        <v>44</v>
      </c>
      <c r="C23" s="10">
        <v>10</v>
      </c>
      <c r="D23" s="10">
        <v>20</v>
      </c>
      <c r="E23" s="10">
        <v>98</v>
      </c>
    </row>
    <row r="24" spans="1:5">
      <c r="A24" s="10" t="s">
        <v>48</v>
      </c>
      <c r="B24" s="10">
        <v>53</v>
      </c>
      <c r="C24" s="10">
        <v>20</v>
      </c>
      <c r="D24" s="10">
        <v>21</v>
      </c>
      <c r="E24" s="10">
        <v>70</v>
      </c>
    </row>
    <row r="25" spans="1:5">
      <c r="A25" s="10" t="s">
        <v>29</v>
      </c>
      <c r="B25" s="10">
        <v>31</v>
      </c>
      <c r="C25" s="10">
        <v>9</v>
      </c>
      <c r="D25" s="10">
        <v>10</v>
      </c>
      <c r="E25" s="10">
        <v>49</v>
      </c>
    </row>
    <row r="26" spans="1:5">
      <c r="A26" s="10" t="s">
        <v>4</v>
      </c>
      <c r="B26" s="10">
        <v>45</v>
      </c>
      <c r="C26" s="10">
        <v>20</v>
      </c>
      <c r="D26" s="10">
        <v>26</v>
      </c>
      <c r="E26" s="10">
        <v>94</v>
      </c>
    </row>
    <row r="27" spans="1:5" ht="16.5" customHeight="1">
      <c r="A27" s="279" t="s">
        <v>470</v>
      </c>
      <c r="B27" s="279"/>
      <c r="C27" s="279"/>
      <c r="D27" s="279"/>
      <c r="E27" s="279"/>
    </row>
    <row r="28" spans="1:5" ht="16.5" customHeight="1"/>
  </sheetData>
  <mergeCells count="3">
    <mergeCell ref="A27:E27"/>
    <mergeCell ref="A2:E2"/>
    <mergeCell ref="A1:E1"/>
  </mergeCells>
  <phoneticPr fontId="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N28" sqref="N28"/>
    </sheetView>
  </sheetViews>
  <sheetFormatPr defaultRowHeight="16.5"/>
  <cols>
    <col min="1" max="1" width="12.875" customWidth="1"/>
    <col min="2" max="9" width="13.625" customWidth="1"/>
  </cols>
  <sheetData>
    <row r="1" spans="1:9" ht="26.25">
      <c r="A1" s="283" t="s">
        <v>1471</v>
      </c>
      <c r="B1" s="283"/>
      <c r="C1" s="283"/>
      <c r="D1" s="283"/>
      <c r="E1" s="283"/>
      <c r="F1" s="283"/>
      <c r="G1" s="283"/>
      <c r="H1" s="283"/>
      <c r="I1" s="283"/>
    </row>
    <row r="2" spans="1:9">
      <c r="A2" s="338" t="s">
        <v>444</v>
      </c>
      <c r="B2" s="338"/>
      <c r="C2" s="338"/>
      <c r="D2" s="338"/>
      <c r="E2" s="338"/>
      <c r="F2" s="338"/>
      <c r="G2" s="338"/>
      <c r="H2" s="338"/>
      <c r="I2" s="338"/>
    </row>
    <row r="3" spans="1:9">
      <c r="A3" s="339" t="s">
        <v>462</v>
      </c>
      <c r="B3" s="341">
        <v>2018</v>
      </c>
      <c r="C3" s="342"/>
      <c r="D3" s="341">
        <v>2019</v>
      </c>
      <c r="E3" s="342"/>
      <c r="F3" s="340">
        <v>2020</v>
      </c>
      <c r="G3" s="340"/>
      <c r="H3" s="340">
        <v>2021</v>
      </c>
      <c r="I3" s="340"/>
    </row>
    <row r="4" spans="1:9" ht="16.5" customHeight="1">
      <c r="A4" s="339"/>
      <c r="B4" s="339" t="s">
        <v>463</v>
      </c>
      <c r="C4" s="339" t="s">
        <v>1472</v>
      </c>
      <c r="D4" s="339" t="s">
        <v>463</v>
      </c>
      <c r="E4" s="339" t="s">
        <v>1472</v>
      </c>
      <c r="F4" s="339" t="s">
        <v>463</v>
      </c>
      <c r="G4" s="339" t="s">
        <v>1472</v>
      </c>
      <c r="H4" s="339" t="s">
        <v>463</v>
      </c>
      <c r="I4" s="339" t="s">
        <v>1472</v>
      </c>
    </row>
    <row r="5" spans="1:9">
      <c r="A5" s="339"/>
      <c r="B5" s="339"/>
      <c r="C5" s="339"/>
      <c r="D5" s="339"/>
      <c r="E5" s="339"/>
      <c r="F5" s="339"/>
      <c r="G5" s="339"/>
      <c r="H5" s="339"/>
      <c r="I5" s="339"/>
    </row>
    <row r="6" spans="1:9">
      <c r="A6" s="10" t="s">
        <v>49</v>
      </c>
      <c r="B6" s="193">
        <v>3359</v>
      </c>
      <c r="C6" s="11">
        <v>34.396167044335009</v>
      </c>
      <c r="D6" s="193">
        <v>3376</v>
      </c>
      <c r="E6" s="11">
        <v>34.699998674081804</v>
      </c>
      <c r="F6" s="193">
        <v>3459</v>
      </c>
      <c r="G6" s="11">
        <v>35.776103031867002</v>
      </c>
      <c r="H6" s="193">
        <v>3501</v>
      </c>
      <c r="I6" s="11">
        <v>36.815978365959445</v>
      </c>
    </row>
    <row r="7" spans="1:9">
      <c r="A7" s="10" t="s">
        <v>50</v>
      </c>
      <c r="B7" s="193">
        <v>829</v>
      </c>
      <c r="C7" s="11">
        <v>24.088662550382061</v>
      </c>
      <c r="D7" s="193">
        <v>838</v>
      </c>
      <c r="E7" s="11">
        <v>24.547130343797498</v>
      </c>
      <c r="F7" s="193">
        <v>808</v>
      </c>
      <c r="G7" s="11">
        <v>23.821133944938982</v>
      </c>
      <c r="H7" s="193">
        <v>832</v>
      </c>
      <c r="I7" s="11">
        <v>24.833004017454734</v>
      </c>
    </row>
    <row r="8" spans="1:9">
      <c r="A8" s="10" t="s">
        <v>51</v>
      </c>
      <c r="B8" s="193">
        <v>928</v>
      </c>
      <c r="C8" s="11">
        <v>37.69646949002933</v>
      </c>
      <c r="D8" s="193">
        <v>945</v>
      </c>
      <c r="E8" s="11">
        <v>38.760786880888716</v>
      </c>
      <c r="F8" s="193">
        <v>967</v>
      </c>
      <c r="G8" s="11">
        <v>39.986006965091022</v>
      </c>
      <c r="H8" s="193">
        <v>983</v>
      </c>
      <c r="I8" s="11">
        <v>41.208814242571094</v>
      </c>
    </row>
    <row r="9" spans="1:9">
      <c r="A9" s="10" t="s">
        <v>52</v>
      </c>
      <c r="B9" s="193">
        <v>114</v>
      </c>
      <c r="C9" s="11">
        <v>3.8583354599305091</v>
      </c>
      <c r="D9" s="193">
        <v>125</v>
      </c>
      <c r="E9" s="11">
        <v>4.2272201867687329</v>
      </c>
      <c r="F9" s="193">
        <v>126</v>
      </c>
      <c r="G9" s="11">
        <v>4.2815957983273227</v>
      </c>
      <c r="H9" s="193">
        <v>123</v>
      </c>
      <c r="I9" s="11">
        <v>4.1717895450883962</v>
      </c>
    </row>
    <row r="10" spans="1:9">
      <c r="A10" s="10" t="s">
        <v>53</v>
      </c>
      <c r="B10" s="193">
        <v>689</v>
      </c>
      <c r="C10" s="11">
        <v>47.21325315074801</v>
      </c>
      <c r="D10" s="193">
        <v>715</v>
      </c>
      <c r="E10" s="11">
        <v>49.091363490306691</v>
      </c>
      <c r="F10" s="193">
        <v>704</v>
      </c>
      <c r="G10" s="11">
        <v>48.549648221938099</v>
      </c>
      <c r="H10" s="193">
        <v>716</v>
      </c>
      <c r="I10" s="11">
        <v>49.666657648977434</v>
      </c>
    </row>
    <row r="11" spans="1:9">
      <c r="A11" s="10" t="s">
        <v>54</v>
      </c>
      <c r="B11" s="193">
        <v>667</v>
      </c>
      <c r="C11" s="11">
        <v>44.767023550004836</v>
      </c>
      <c r="D11" s="193">
        <v>683</v>
      </c>
      <c r="E11" s="11">
        <v>46.309166231600074</v>
      </c>
      <c r="F11" s="193">
        <v>626</v>
      </c>
      <c r="G11" s="11">
        <v>42.76300958683828</v>
      </c>
      <c r="H11" s="193">
        <v>622</v>
      </c>
      <c r="I11" s="11">
        <v>42.830061745524702</v>
      </c>
    </row>
    <row r="12" spans="1:9">
      <c r="A12" s="10" t="s">
        <v>55</v>
      </c>
      <c r="B12" s="193">
        <v>3</v>
      </c>
      <c r="C12" s="11">
        <v>0.25960023294794238</v>
      </c>
      <c r="D12" s="193">
        <v>4</v>
      </c>
      <c r="E12" s="11">
        <v>0.34842628911193979</v>
      </c>
      <c r="F12" s="193">
        <v>3</v>
      </c>
      <c r="G12" s="11">
        <v>0.26408055513253764</v>
      </c>
      <c r="H12" s="193">
        <v>4</v>
      </c>
      <c r="I12" s="11">
        <v>0.35663592464996186</v>
      </c>
    </row>
    <row r="13" spans="1:9">
      <c r="A13" s="10" t="s">
        <v>56</v>
      </c>
      <c r="B13" s="193">
        <v>1</v>
      </c>
      <c r="C13" s="11">
        <v>0.3183435946085329</v>
      </c>
      <c r="D13" s="193">
        <v>1</v>
      </c>
      <c r="E13" s="11">
        <v>0.29362108199368714</v>
      </c>
      <c r="F13" s="193">
        <v>108</v>
      </c>
      <c r="G13" s="11">
        <v>30.351487082350889</v>
      </c>
      <c r="H13" s="193">
        <v>120</v>
      </c>
      <c r="I13" s="11">
        <v>32.267172185697575</v>
      </c>
    </row>
    <row r="14" spans="1:9">
      <c r="A14" s="10" t="s">
        <v>57</v>
      </c>
      <c r="B14" s="193">
        <v>1733</v>
      </c>
      <c r="C14" s="11">
        <v>13.252119937726508</v>
      </c>
      <c r="D14" s="193">
        <v>1768</v>
      </c>
      <c r="E14" s="11">
        <v>13.353811191309507</v>
      </c>
      <c r="F14" s="193">
        <v>1868</v>
      </c>
      <c r="G14" s="11">
        <v>13.91225182307846</v>
      </c>
      <c r="H14" s="193">
        <v>1905</v>
      </c>
      <c r="I14" s="11">
        <v>14.04302842883944</v>
      </c>
    </row>
    <row r="15" spans="1:9">
      <c r="A15" s="10" t="s">
        <v>81</v>
      </c>
      <c r="B15" s="193">
        <v>593</v>
      </c>
      <c r="C15" s="11">
        <v>38.43033157664162</v>
      </c>
      <c r="D15" s="193">
        <v>617</v>
      </c>
      <c r="E15" s="11">
        <v>40.025896820114404</v>
      </c>
      <c r="F15" s="193">
        <v>652</v>
      </c>
      <c r="G15" s="11">
        <v>42.259728811801615</v>
      </c>
      <c r="H15" s="193">
        <v>648</v>
      </c>
      <c r="I15" s="11">
        <v>42.119166040512397</v>
      </c>
    </row>
    <row r="16" spans="1:9">
      <c r="A16" s="10" t="s">
        <v>58</v>
      </c>
      <c r="B16" s="193">
        <v>441</v>
      </c>
      <c r="C16" s="11">
        <v>27.575391495524155</v>
      </c>
      <c r="D16" s="193">
        <v>465</v>
      </c>
      <c r="E16" s="11">
        <v>29.06237285211877</v>
      </c>
      <c r="F16" s="193">
        <v>452</v>
      </c>
      <c r="G16" s="11">
        <v>28.235229445596275</v>
      </c>
      <c r="H16" s="193">
        <v>456</v>
      </c>
      <c r="I16" s="11">
        <v>28.5459053840958</v>
      </c>
    </row>
    <row r="17" spans="1:9">
      <c r="A17" s="10" t="s">
        <v>59</v>
      </c>
      <c r="B17" s="193">
        <v>179</v>
      </c>
      <c r="C17" s="11">
        <v>8.4184506100319716</v>
      </c>
      <c r="D17" s="193">
        <v>203</v>
      </c>
      <c r="E17" s="11">
        <v>9.5587483972615832</v>
      </c>
      <c r="F17" s="193">
        <v>198</v>
      </c>
      <c r="G17" s="11">
        <v>9.3350915994076473</v>
      </c>
      <c r="H17" s="193">
        <v>173</v>
      </c>
      <c r="I17" s="11">
        <v>8.1632383424945623</v>
      </c>
    </row>
    <row r="18" spans="1:9">
      <c r="A18" s="10" t="s">
        <v>60</v>
      </c>
      <c r="B18" s="193">
        <v>639</v>
      </c>
      <c r="C18" s="11">
        <v>34.788157000749116</v>
      </c>
      <c r="D18" s="193">
        <v>649</v>
      </c>
      <c r="E18" s="11">
        <v>35.680572560485167</v>
      </c>
      <c r="F18" s="193">
        <v>642</v>
      </c>
      <c r="G18" s="11">
        <v>35.585531654494417</v>
      </c>
      <c r="H18" s="193">
        <v>644</v>
      </c>
      <c r="I18" s="11">
        <v>36.040977023877147</v>
      </c>
    </row>
    <row r="19" spans="1:9">
      <c r="A19" s="12" t="s">
        <v>30</v>
      </c>
      <c r="B19" s="194">
        <v>439</v>
      </c>
      <c r="C19" s="195">
        <v>23.3142323032231</v>
      </c>
      <c r="D19" s="194">
        <v>431</v>
      </c>
      <c r="E19" s="195">
        <v>23.063606859148788</v>
      </c>
      <c r="F19" s="194">
        <v>428</v>
      </c>
      <c r="G19" s="195">
        <v>23.115780354719213</v>
      </c>
      <c r="H19" s="194">
        <v>443</v>
      </c>
      <c r="I19" s="195">
        <v>24.170628267195109</v>
      </c>
    </row>
    <row r="20" spans="1:9">
      <c r="A20" s="10" t="s">
        <v>61</v>
      </c>
      <c r="B20" s="193">
        <v>287</v>
      </c>
      <c r="C20" s="11">
        <v>10.721633155025476</v>
      </c>
      <c r="D20" s="193">
        <v>284</v>
      </c>
      <c r="E20" s="11">
        <v>10.653318508715465</v>
      </c>
      <c r="F20" s="193">
        <v>288</v>
      </c>
      <c r="G20" s="11">
        <v>10.911479861878851</v>
      </c>
      <c r="H20" s="193">
        <v>276</v>
      </c>
      <c r="I20" s="11">
        <v>10.507844905732068</v>
      </c>
    </row>
    <row r="21" spans="1:9">
      <c r="A21" s="10" t="s">
        <v>62</v>
      </c>
      <c r="B21" s="193">
        <v>1217</v>
      </c>
      <c r="C21" s="11">
        <v>36.070074938025861</v>
      </c>
      <c r="D21" s="193">
        <v>1282</v>
      </c>
      <c r="E21" s="11">
        <v>38.125793110175515</v>
      </c>
      <c r="F21" s="193">
        <v>1275</v>
      </c>
      <c r="G21" s="11">
        <v>38.171184138989815</v>
      </c>
      <c r="H21" s="193">
        <v>1302</v>
      </c>
      <c r="I21" s="11">
        <v>39.285700276659433</v>
      </c>
    </row>
    <row r="22" spans="1:9">
      <c r="A22" s="10" t="s">
        <v>63</v>
      </c>
      <c r="B22" s="193">
        <v>295</v>
      </c>
      <c r="C22" s="11">
        <v>44.215224725753195</v>
      </c>
      <c r="D22" s="193">
        <v>305</v>
      </c>
      <c r="E22" s="11">
        <v>45.455290623244196</v>
      </c>
      <c r="F22" s="193">
        <v>308</v>
      </c>
      <c r="G22" s="11">
        <v>45.654316778702558</v>
      </c>
      <c r="H22" s="193">
        <v>314</v>
      </c>
      <c r="I22" s="11">
        <v>46.397609784280668</v>
      </c>
    </row>
    <row r="23" spans="1:9">
      <c r="A23" s="279" t="s">
        <v>471</v>
      </c>
      <c r="B23" s="279"/>
      <c r="C23" s="279"/>
      <c r="D23" s="279"/>
      <c r="E23" s="279"/>
      <c r="F23" s="279"/>
      <c r="G23" s="279"/>
      <c r="H23" s="279"/>
      <c r="I23" s="279"/>
    </row>
  </sheetData>
  <mergeCells count="16">
    <mergeCell ref="A1:I1"/>
    <mergeCell ref="C4:C5"/>
    <mergeCell ref="B3:C3"/>
    <mergeCell ref="D3:E3"/>
    <mergeCell ref="G4:G5"/>
    <mergeCell ref="H4:H5"/>
    <mergeCell ref="I4:I5"/>
    <mergeCell ref="A23:I23"/>
    <mergeCell ref="A2:I2"/>
    <mergeCell ref="A3:A5"/>
    <mergeCell ref="F3:G3"/>
    <mergeCell ref="H3:I3"/>
    <mergeCell ref="B4:B5"/>
    <mergeCell ref="D4:D5"/>
    <mergeCell ref="E4:E5"/>
    <mergeCell ref="F4:F5"/>
  </mergeCells>
  <phoneticPr fontId="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21" sqref="I21"/>
    </sheetView>
  </sheetViews>
  <sheetFormatPr defaultRowHeight="16.5"/>
  <cols>
    <col min="1" max="5" width="18.625" customWidth="1"/>
  </cols>
  <sheetData>
    <row r="1" spans="1:7" ht="26.25">
      <c r="A1" s="269" t="s">
        <v>1473</v>
      </c>
      <c r="B1" s="269"/>
      <c r="C1" s="269"/>
      <c r="D1" s="269"/>
      <c r="E1" s="269"/>
    </row>
    <row r="2" spans="1:7">
      <c r="A2" s="338" t="s">
        <v>444</v>
      </c>
      <c r="B2" s="338"/>
      <c r="C2" s="338"/>
      <c r="D2" s="338"/>
      <c r="E2" s="338"/>
    </row>
    <row r="3" spans="1:7" ht="39" customHeight="1">
      <c r="A3" s="29" t="s">
        <v>74</v>
      </c>
      <c r="B3" s="29" t="s">
        <v>472</v>
      </c>
      <c r="C3" s="29" t="s">
        <v>1475</v>
      </c>
      <c r="D3" s="29" t="s">
        <v>1474</v>
      </c>
      <c r="E3" s="147" t="s">
        <v>1476</v>
      </c>
    </row>
    <row r="4" spans="1:7">
      <c r="A4" s="33" t="s">
        <v>80</v>
      </c>
      <c r="B4" s="33">
        <v>2468</v>
      </c>
      <c r="C4" s="33">
        <v>4.5</v>
      </c>
      <c r="D4" s="33">
        <v>608</v>
      </c>
      <c r="E4" s="33">
        <v>1.2</v>
      </c>
    </row>
    <row r="5" spans="1:7">
      <c r="A5" s="33" t="s">
        <v>49</v>
      </c>
      <c r="B5" s="33">
        <v>994</v>
      </c>
      <c r="C5" s="33">
        <v>9.8000000000000007</v>
      </c>
      <c r="D5" s="33">
        <v>212</v>
      </c>
      <c r="E5" s="33">
        <v>2.2000000000000002</v>
      </c>
    </row>
    <row r="6" spans="1:7">
      <c r="A6" s="33" t="s">
        <v>50</v>
      </c>
      <c r="B6" s="33">
        <v>116</v>
      </c>
      <c r="C6" s="33">
        <v>3.3</v>
      </c>
      <c r="D6" s="33">
        <v>32</v>
      </c>
      <c r="E6" s="33">
        <v>1</v>
      </c>
      <c r="G6" s="3"/>
    </row>
    <row r="7" spans="1:7">
      <c r="A7" s="33" t="s">
        <v>51</v>
      </c>
      <c r="B7" s="33">
        <v>128</v>
      </c>
      <c r="C7" s="33">
        <v>5</v>
      </c>
      <c r="D7" s="33">
        <v>30</v>
      </c>
      <c r="E7" s="33">
        <v>1.3</v>
      </c>
    </row>
    <row r="8" spans="1:7">
      <c r="A8" s="33" t="s">
        <v>52</v>
      </c>
      <c r="B8" s="33">
        <v>125</v>
      </c>
      <c r="C8" s="33">
        <v>3.9</v>
      </c>
      <c r="D8" s="33">
        <v>41</v>
      </c>
      <c r="E8" s="33">
        <v>1.4</v>
      </c>
    </row>
    <row r="9" spans="1:7">
      <c r="A9" s="33" t="s">
        <v>53</v>
      </c>
      <c r="B9" s="33">
        <v>105</v>
      </c>
      <c r="C9" s="33">
        <v>7.1</v>
      </c>
      <c r="D9" s="33">
        <v>21</v>
      </c>
      <c r="E9" s="33">
        <v>1.5</v>
      </c>
    </row>
    <row r="10" spans="1:7">
      <c r="A10" s="33" t="s">
        <v>54</v>
      </c>
      <c r="B10" s="33">
        <v>93</v>
      </c>
      <c r="C10" s="33">
        <v>6.3</v>
      </c>
      <c r="D10" s="33">
        <v>29</v>
      </c>
      <c r="E10" s="33">
        <v>2</v>
      </c>
    </row>
    <row r="11" spans="1:7">
      <c r="A11" s="33" t="s">
        <v>55</v>
      </c>
      <c r="B11" s="33">
        <v>26</v>
      </c>
      <c r="C11" s="33">
        <v>2</v>
      </c>
      <c r="D11" s="33">
        <v>9</v>
      </c>
      <c r="E11" s="33">
        <v>0.8</v>
      </c>
    </row>
    <row r="12" spans="1:7">
      <c r="A12" s="33" t="s">
        <v>56</v>
      </c>
      <c r="B12" s="33" t="s">
        <v>93</v>
      </c>
      <c r="C12" s="33" t="s">
        <v>93</v>
      </c>
      <c r="D12" s="33" t="s">
        <v>93</v>
      </c>
      <c r="E12" s="33" t="s">
        <v>93</v>
      </c>
    </row>
    <row r="13" spans="1:7">
      <c r="A13" s="33" t="s">
        <v>57</v>
      </c>
      <c r="B13" s="33">
        <v>347</v>
      </c>
      <c r="C13" s="33">
        <v>2.4</v>
      </c>
      <c r="D13" s="33">
        <v>130</v>
      </c>
      <c r="E13" s="33">
        <v>1</v>
      </c>
    </row>
    <row r="14" spans="1:7">
      <c r="A14" s="33" t="s">
        <v>81</v>
      </c>
      <c r="B14" s="33">
        <v>141</v>
      </c>
      <c r="C14" s="33">
        <v>8.5</v>
      </c>
      <c r="D14" s="33">
        <v>26</v>
      </c>
      <c r="E14" s="33">
        <v>1.7</v>
      </c>
    </row>
    <row r="15" spans="1:7">
      <c r="A15" s="33" t="s">
        <v>58</v>
      </c>
      <c r="B15" s="33">
        <v>24</v>
      </c>
      <c r="C15" s="33">
        <v>1.4</v>
      </c>
      <c r="D15" s="33">
        <v>13</v>
      </c>
      <c r="E15" s="33">
        <v>0.8</v>
      </c>
    </row>
    <row r="16" spans="1:7">
      <c r="A16" s="33" t="s">
        <v>59</v>
      </c>
      <c r="B16" s="33">
        <v>91</v>
      </c>
      <c r="C16" s="33">
        <v>3.9</v>
      </c>
      <c r="D16" s="33">
        <v>15</v>
      </c>
      <c r="E16" s="33">
        <v>0.7</v>
      </c>
    </row>
    <row r="17" spans="1:5">
      <c r="A17" s="33" t="s">
        <v>60</v>
      </c>
      <c r="B17" s="33">
        <v>88</v>
      </c>
      <c r="C17" s="33">
        <v>4.7</v>
      </c>
      <c r="D17" s="33">
        <v>17</v>
      </c>
      <c r="E17" s="33">
        <v>1</v>
      </c>
    </row>
    <row r="18" spans="1:5">
      <c r="A18" s="36" t="s">
        <v>30</v>
      </c>
      <c r="B18" s="36">
        <v>36</v>
      </c>
      <c r="C18" s="36">
        <v>1.8</v>
      </c>
      <c r="D18" s="36">
        <v>4</v>
      </c>
      <c r="E18" s="36">
        <v>0.2</v>
      </c>
    </row>
    <row r="19" spans="1:5">
      <c r="A19" s="33" t="s">
        <v>61</v>
      </c>
      <c r="B19" s="33">
        <v>58</v>
      </c>
      <c r="C19" s="33">
        <v>2.2000000000000002</v>
      </c>
      <c r="D19" s="33">
        <v>10</v>
      </c>
      <c r="E19" s="33">
        <v>0.4</v>
      </c>
    </row>
    <row r="20" spans="1:5">
      <c r="A20" s="33" t="s">
        <v>62</v>
      </c>
      <c r="B20" s="33">
        <v>74</v>
      </c>
      <c r="C20" s="33">
        <v>18</v>
      </c>
      <c r="D20" s="33">
        <v>15</v>
      </c>
      <c r="E20" s="33">
        <v>0.5</v>
      </c>
    </row>
    <row r="21" spans="1:5">
      <c r="A21" s="33" t="s">
        <v>63</v>
      </c>
      <c r="B21" s="33">
        <v>22</v>
      </c>
      <c r="C21" s="33">
        <v>8</v>
      </c>
      <c r="D21" s="33">
        <v>4</v>
      </c>
      <c r="E21" s="33">
        <v>0.6</v>
      </c>
    </row>
    <row r="22" spans="1:5">
      <c r="A22" s="343" t="s">
        <v>1477</v>
      </c>
      <c r="B22" s="343"/>
      <c r="C22" s="343"/>
      <c r="D22" s="343"/>
      <c r="E22" s="343"/>
    </row>
    <row r="23" spans="1:5">
      <c r="A23" s="343" t="s">
        <v>1478</v>
      </c>
      <c r="B23" s="343"/>
      <c r="C23" s="343"/>
      <c r="D23" s="343"/>
      <c r="E23" s="343"/>
    </row>
    <row r="24" spans="1:5" ht="15" customHeight="1">
      <c r="A24" s="329" t="s">
        <v>473</v>
      </c>
      <c r="B24" s="329"/>
      <c r="C24" s="329"/>
      <c r="D24" s="329"/>
      <c r="E24" s="329"/>
    </row>
  </sheetData>
  <mergeCells count="5">
    <mergeCell ref="A1:E1"/>
    <mergeCell ref="A2:E2"/>
    <mergeCell ref="A22:E22"/>
    <mergeCell ref="A23:E23"/>
    <mergeCell ref="A24:E24"/>
  </mergeCells>
  <phoneticPr fontId="1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2" sqref="A22:D22"/>
    </sheetView>
  </sheetViews>
  <sheetFormatPr defaultRowHeight="16.5"/>
  <cols>
    <col min="2" max="4" width="15.625" customWidth="1"/>
  </cols>
  <sheetData>
    <row r="1" spans="1:4" ht="26.25">
      <c r="A1" s="269" t="s">
        <v>1479</v>
      </c>
      <c r="B1" s="269"/>
      <c r="C1" s="269"/>
      <c r="D1" s="269"/>
    </row>
    <row r="2" spans="1:4">
      <c r="A2" s="338" t="s">
        <v>444</v>
      </c>
      <c r="B2" s="338"/>
      <c r="C2" s="338"/>
      <c r="D2" s="338"/>
    </row>
    <row r="3" spans="1:4" ht="25.5">
      <c r="A3" s="192" t="s">
        <v>74</v>
      </c>
      <c r="B3" s="192" t="s">
        <v>461</v>
      </c>
      <c r="C3" s="192" t="s">
        <v>1480</v>
      </c>
      <c r="D3" s="192" t="s">
        <v>1481</v>
      </c>
    </row>
    <row r="4" spans="1:4">
      <c r="A4" s="10" t="s">
        <v>3</v>
      </c>
      <c r="B4" s="10">
        <v>608</v>
      </c>
      <c r="C4" s="10">
        <v>4.5</v>
      </c>
      <c r="D4" s="10">
        <v>4407.6000000000004</v>
      </c>
    </row>
    <row r="5" spans="1:4">
      <c r="A5" s="10" t="s">
        <v>335</v>
      </c>
      <c r="B5" s="10">
        <v>212</v>
      </c>
      <c r="C5" s="10">
        <v>9.8000000000000007</v>
      </c>
      <c r="D5" s="10">
        <v>3983.3</v>
      </c>
    </row>
    <row r="6" spans="1:4" ht="22.5" customHeight="1">
      <c r="A6" s="10" t="s">
        <v>337</v>
      </c>
      <c r="B6" s="10">
        <v>32</v>
      </c>
      <c r="C6" s="10">
        <v>3.3</v>
      </c>
      <c r="D6" s="10">
        <v>4566.3</v>
      </c>
    </row>
    <row r="7" spans="1:4">
      <c r="A7" s="10" t="s">
        <v>339</v>
      </c>
      <c r="B7" s="10">
        <v>30</v>
      </c>
      <c r="C7" s="10">
        <v>5</v>
      </c>
      <c r="D7" s="10">
        <v>5555.7</v>
      </c>
    </row>
    <row r="8" spans="1:4">
      <c r="A8" s="10" t="s">
        <v>341</v>
      </c>
      <c r="B8" s="10">
        <v>41</v>
      </c>
      <c r="C8" s="10">
        <v>3.9</v>
      </c>
      <c r="D8" s="10">
        <v>3956.5</v>
      </c>
    </row>
    <row r="9" spans="1:4">
      <c r="A9" s="10" t="s">
        <v>342</v>
      </c>
      <c r="B9" s="10">
        <v>21</v>
      </c>
      <c r="C9" s="10">
        <v>7.1</v>
      </c>
      <c r="D9" s="10">
        <v>3935.1</v>
      </c>
    </row>
    <row r="10" spans="1:4">
      <c r="A10" s="10" t="s">
        <v>344</v>
      </c>
      <c r="B10" s="10">
        <v>29</v>
      </c>
      <c r="C10" s="10">
        <v>6.3</v>
      </c>
      <c r="D10" s="10">
        <v>4342.8</v>
      </c>
    </row>
    <row r="11" spans="1:4">
      <c r="A11" s="10" t="s">
        <v>346</v>
      </c>
      <c r="B11" s="10">
        <v>9</v>
      </c>
      <c r="C11" s="10">
        <v>2</v>
      </c>
      <c r="D11" s="10">
        <v>5000.6000000000004</v>
      </c>
    </row>
    <row r="12" spans="1:4">
      <c r="A12" s="10" t="s">
        <v>348</v>
      </c>
      <c r="B12" s="10" t="s">
        <v>93</v>
      </c>
      <c r="C12" s="10" t="s">
        <v>93</v>
      </c>
      <c r="D12" s="10">
        <v>3649.6</v>
      </c>
    </row>
    <row r="13" spans="1:4">
      <c r="A13" s="10" t="s">
        <v>350</v>
      </c>
      <c r="B13" s="10">
        <v>130</v>
      </c>
      <c r="C13" s="10">
        <v>2.4</v>
      </c>
      <c r="D13" s="10">
        <v>3997.3</v>
      </c>
    </row>
    <row r="14" spans="1:4">
      <c r="A14" s="10" t="s">
        <v>351</v>
      </c>
      <c r="B14" s="10">
        <v>26</v>
      </c>
      <c r="C14" s="10">
        <v>8.5</v>
      </c>
      <c r="D14" s="10">
        <v>5567.1</v>
      </c>
    </row>
    <row r="15" spans="1:4">
      <c r="A15" s="10" t="s">
        <v>352</v>
      </c>
      <c r="B15" s="10">
        <v>13</v>
      </c>
      <c r="C15" s="10">
        <v>1.4</v>
      </c>
      <c r="D15" s="10">
        <v>4723.2</v>
      </c>
    </row>
    <row r="16" spans="1:4">
      <c r="A16" s="10" t="s">
        <v>353</v>
      </c>
      <c r="B16" s="10">
        <v>15</v>
      </c>
      <c r="C16" s="10">
        <v>3.9</v>
      </c>
      <c r="D16" s="10">
        <v>5112.8999999999996</v>
      </c>
    </row>
    <row r="17" spans="1:4">
      <c r="A17" s="10" t="s">
        <v>354</v>
      </c>
      <c r="B17" s="10">
        <v>17</v>
      </c>
      <c r="C17" s="10">
        <v>4.7</v>
      </c>
      <c r="D17" s="10">
        <v>4461.3999999999996</v>
      </c>
    </row>
    <row r="18" spans="1:4">
      <c r="A18" s="12" t="s">
        <v>355</v>
      </c>
      <c r="B18" s="12">
        <v>4</v>
      </c>
      <c r="C18" s="12">
        <v>1.8</v>
      </c>
      <c r="D18" s="12">
        <v>7317.8</v>
      </c>
    </row>
    <row r="19" spans="1:4">
      <c r="A19" s="10" t="s">
        <v>356</v>
      </c>
      <c r="B19" s="10">
        <v>10</v>
      </c>
      <c r="C19" s="10">
        <v>2.2000000000000002</v>
      </c>
      <c r="D19" s="10">
        <v>4015.1</v>
      </c>
    </row>
    <row r="20" spans="1:4">
      <c r="A20" s="10" t="s">
        <v>357</v>
      </c>
      <c r="B20" s="10">
        <v>15</v>
      </c>
      <c r="C20" s="10">
        <v>2.2000000000000002</v>
      </c>
      <c r="D20" s="10">
        <v>5042.5</v>
      </c>
    </row>
    <row r="21" spans="1:4">
      <c r="A21" s="10" t="s">
        <v>358</v>
      </c>
      <c r="B21" s="10">
        <v>4</v>
      </c>
      <c r="C21" s="10">
        <v>2.9</v>
      </c>
      <c r="D21" s="11">
        <v>3556.7</v>
      </c>
    </row>
    <row r="22" spans="1:4">
      <c r="A22" s="279" t="s">
        <v>474</v>
      </c>
      <c r="B22" s="279"/>
      <c r="C22" s="279"/>
      <c r="D22" s="279"/>
    </row>
  </sheetData>
  <mergeCells count="3">
    <mergeCell ref="A2:D2"/>
    <mergeCell ref="A22:D22"/>
    <mergeCell ref="A1:D1"/>
  </mergeCells>
  <phoneticPr fontId="1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A22" sqref="A22:D22"/>
    </sheetView>
  </sheetViews>
  <sheetFormatPr defaultRowHeight="16.5"/>
  <cols>
    <col min="2" max="4" width="20.625" customWidth="1"/>
  </cols>
  <sheetData>
    <row r="1" spans="1:4" ht="26.25">
      <c r="A1" s="269" t="s">
        <v>1482</v>
      </c>
      <c r="B1" s="269"/>
      <c r="C1" s="269"/>
      <c r="D1" s="269"/>
    </row>
    <row r="2" spans="1:4">
      <c r="A2" s="338" t="s">
        <v>444</v>
      </c>
      <c r="B2" s="338"/>
      <c r="C2" s="338"/>
      <c r="D2" s="338"/>
    </row>
    <row r="3" spans="1:4" ht="25.5">
      <c r="A3" s="192" t="s">
        <v>460</v>
      </c>
      <c r="B3" s="192" t="s">
        <v>458</v>
      </c>
      <c r="C3" s="192" t="s">
        <v>1483</v>
      </c>
      <c r="D3" s="192" t="s">
        <v>459</v>
      </c>
    </row>
    <row r="4" spans="1:4">
      <c r="A4" s="10" t="s">
        <v>3</v>
      </c>
      <c r="B4" s="10">
        <v>7972.5</v>
      </c>
      <c r="C4" s="10">
        <v>19.600000000000001</v>
      </c>
      <c r="D4" s="10">
        <v>903.8</v>
      </c>
    </row>
    <row r="5" spans="1:4">
      <c r="A5" s="10" t="s">
        <v>336</v>
      </c>
      <c r="B5" s="10">
        <v>1556.2</v>
      </c>
      <c r="C5" s="10">
        <v>31.8</v>
      </c>
      <c r="D5" s="10">
        <v>766.9</v>
      </c>
    </row>
    <row r="6" spans="1:4" ht="22.5" customHeight="1">
      <c r="A6" s="10" t="s">
        <v>338</v>
      </c>
      <c r="B6" s="10">
        <v>551.6</v>
      </c>
      <c r="C6" s="10">
        <v>19.7</v>
      </c>
      <c r="D6" s="10">
        <v>756.4</v>
      </c>
    </row>
    <row r="7" spans="1:4">
      <c r="A7" s="10" t="s">
        <v>340</v>
      </c>
      <c r="B7" s="10">
        <v>406.2</v>
      </c>
      <c r="C7" s="10">
        <v>22.6</v>
      </c>
      <c r="D7" s="10">
        <v>878.7</v>
      </c>
    </row>
    <row r="8" spans="1:4">
      <c r="A8" s="10" t="s">
        <v>14</v>
      </c>
      <c r="B8" s="10">
        <v>443.6</v>
      </c>
      <c r="C8" s="10">
        <v>23.3</v>
      </c>
      <c r="D8" s="10">
        <v>958.1</v>
      </c>
    </row>
    <row r="9" spans="1:4">
      <c r="A9" s="10" t="s">
        <v>343</v>
      </c>
      <c r="B9" s="10">
        <v>351.3</v>
      </c>
      <c r="C9" s="10">
        <v>17.600000000000001</v>
      </c>
      <c r="D9" s="10">
        <v>928.9</v>
      </c>
    </row>
    <row r="10" spans="1:4">
      <c r="A10" s="10" t="s">
        <v>345</v>
      </c>
      <c r="B10" s="10">
        <v>248.7</v>
      </c>
      <c r="C10" s="10">
        <v>27.6</v>
      </c>
      <c r="D10" s="10">
        <v>808.8</v>
      </c>
    </row>
    <row r="11" spans="1:4">
      <c r="A11" s="10" t="s">
        <v>347</v>
      </c>
      <c r="B11" s="10">
        <v>165.2</v>
      </c>
      <c r="C11" s="10">
        <v>23.6</v>
      </c>
      <c r="D11" s="10">
        <v>931.6</v>
      </c>
    </row>
    <row r="12" spans="1:4">
      <c r="A12" s="10" t="s">
        <v>349</v>
      </c>
      <c r="B12" s="10">
        <v>41</v>
      </c>
      <c r="C12" s="10">
        <v>20.5</v>
      </c>
      <c r="D12" s="10">
        <v>967.8</v>
      </c>
    </row>
    <row r="13" spans="1:4">
      <c r="A13" s="10" t="s">
        <v>15</v>
      </c>
      <c r="B13" s="10">
        <v>1608.9</v>
      </c>
      <c r="C13" s="10">
        <v>22.3</v>
      </c>
      <c r="D13" s="10">
        <v>929.2</v>
      </c>
    </row>
    <row r="14" spans="1:4">
      <c r="A14" s="10" t="s">
        <v>16</v>
      </c>
      <c r="B14" s="10">
        <v>312.60000000000002</v>
      </c>
      <c r="C14" s="10">
        <v>14.2</v>
      </c>
      <c r="D14" s="10">
        <v>981.7</v>
      </c>
    </row>
    <row r="15" spans="1:4">
      <c r="A15" s="10" t="s">
        <v>17</v>
      </c>
      <c r="B15" s="10">
        <v>216.1</v>
      </c>
      <c r="C15" s="10">
        <v>14.4</v>
      </c>
      <c r="D15" s="10">
        <v>1077</v>
      </c>
    </row>
    <row r="16" spans="1:4">
      <c r="A16" s="10" t="s">
        <v>18</v>
      </c>
      <c r="B16" s="10">
        <v>244</v>
      </c>
      <c r="C16" s="10">
        <v>14.4</v>
      </c>
      <c r="D16" s="10">
        <v>1217.4000000000001</v>
      </c>
    </row>
    <row r="17" spans="1:7">
      <c r="A17" s="10" t="s">
        <v>19</v>
      </c>
      <c r="B17" s="10">
        <v>327.9</v>
      </c>
      <c r="C17" s="10">
        <v>16.399999999999999</v>
      </c>
      <c r="D17" s="10">
        <v>929.5</v>
      </c>
    </row>
    <row r="18" spans="1:7">
      <c r="A18" s="12" t="s">
        <v>20</v>
      </c>
      <c r="B18" s="12">
        <v>375.1</v>
      </c>
      <c r="C18" s="12">
        <v>10.4</v>
      </c>
      <c r="D18" s="12">
        <v>1058.3</v>
      </c>
    </row>
    <row r="19" spans="1:7">
      <c r="A19" s="10" t="s">
        <v>21</v>
      </c>
      <c r="B19" s="10">
        <v>415.6</v>
      </c>
      <c r="C19" s="10">
        <v>13.4</v>
      </c>
      <c r="D19" s="10">
        <v>956.2</v>
      </c>
    </row>
    <row r="20" spans="1:7">
      <c r="A20" s="10" t="s">
        <v>22</v>
      </c>
      <c r="B20" s="10">
        <v>567</v>
      </c>
      <c r="C20" s="10">
        <v>15.8</v>
      </c>
      <c r="D20" s="10">
        <v>906.2</v>
      </c>
    </row>
    <row r="21" spans="1:7">
      <c r="A21" s="10" t="s">
        <v>23</v>
      </c>
      <c r="B21" s="10">
        <v>141.30000000000001</v>
      </c>
      <c r="C21" s="10">
        <v>23.6</v>
      </c>
      <c r="D21" s="10">
        <v>1033.5</v>
      </c>
    </row>
    <row r="22" spans="1:7">
      <c r="A22" s="279" t="s">
        <v>474</v>
      </c>
      <c r="B22" s="279"/>
      <c r="C22" s="279"/>
      <c r="D22" s="279"/>
    </row>
    <row r="23" spans="1:7">
      <c r="B23" s="3"/>
      <c r="D23" s="8"/>
    </row>
    <row r="24" spans="1:7">
      <c r="B24" s="3"/>
      <c r="C24" s="8"/>
      <c r="D24" s="8"/>
    </row>
    <row r="25" spans="1:7">
      <c r="B25" s="3"/>
      <c r="C25" s="8"/>
      <c r="D25" s="8"/>
    </row>
    <row r="26" spans="1:7">
      <c r="B26" s="3"/>
      <c r="D26" s="8"/>
    </row>
    <row r="27" spans="1:7">
      <c r="B27" s="3"/>
      <c r="C27" s="8"/>
      <c r="D27" s="8"/>
      <c r="F27" s="3"/>
      <c r="G27" s="3"/>
    </row>
    <row r="28" spans="1:7">
      <c r="B28" s="3"/>
      <c r="C28" s="8"/>
      <c r="D28" s="8"/>
    </row>
    <row r="29" spans="1:7">
      <c r="B29" s="3"/>
      <c r="C29" s="8"/>
      <c r="D29" s="8"/>
    </row>
    <row r="30" spans="1:7">
      <c r="B30" s="3"/>
      <c r="D30" s="8"/>
    </row>
    <row r="31" spans="1:7">
      <c r="B31" s="3"/>
      <c r="D31" s="8"/>
    </row>
    <row r="32" spans="1:7">
      <c r="B32" s="3"/>
      <c r="D32" s="8"/>
    </row>
    <row r="33" spans="2:8">
      <c r="B33" s="3"/>
      <c r="C33" s="8"/>
      <c r="D33" s="8"/>
    </row>
    <row r="34" spans="2:8">
      <c r="B34" s="3"/>
      <c r="D34" s="8"/>
    </row>
    <row r="35" spans="2:8">
      <c r="B35" s="3"/>
      <c r="D35" s="8"/>
    </row>
    <row r="36" spans="2:8">
      <c r="B36" s="3"/>
      <c r="D36" s="8"/>
    </row>
    <row r="37" spans="2:8">
      <c r="B37" s="3"/>
      <c r="D37" s="8"/>
    </row>
    <row r="38" spans="2:8">
      <c r="B38" s="3"/>
      <c r="C38" s="8"/>
      <c r="D38" s="8"/>
    </row>
    <row r="42" spans="2:8">
      <c r="C42" s="8"/>
      <c r="D42" s="8"/>
    </row>
    <row r="48" spans="2:8">
      <c r="F48" s="3"/>
      <c r="G48" s="8"/>
      <c r="H48" s="8"/>
    </row>
    <row r="49" spans="6:9">
      <c r="F49" s="3"/>
      <c r="G49" s="8"/>
      <c r="H49" s="8"/>
    </row>
    <row r="50" spans="6:9">
      <c r="F50" s="3"/>
      <c r="H50" s="8"/>
    </row>
    <row r="51" spans="6:9">
      <c r="F51" s="3"/>
      <c r="G51" s="8"/>
      <c r="H51" s="8"/>
    </row>
    <row r="52" spans="6:9">
      <c r="F52" s="3"/>
      <c r="G52" s="8"/>
      <c r="H52" s="8"/>
    </row>
    <row r="53" spans="6:9">
      <c r="F53" s="3"/>
      <c r="H53" s="8"/>
    </row>
    <row r="54" spans="6:9">
      <c r="F54" s="3"/>
      <c r="G54" s="8"/>
      <c r="H54" s="8"/>
    </row>
    <row r="55" spans="6:9">
      <c r="F55" s="3"/>
      <c r="G55" s="8"/>
      <c r="H55" s="8"/>
    </row>
    <row r="56" spans="6:9">
      <c r="F56" s="3"/>
      <c r="G56" s="8"/>
      <c r="H56" s="8"/>
    </row>
    <row r="57" spans="6:9">
      <c r="F57" s="3"/>
      <c r="H57" s="8"/>
    </row>
    <row r="58" spans="6:9">
      <c r="F58" s="3"/>
      <c r="H58" s="8"/>
    </row>
    <row r="59" spans="6:9">
      <c r="F59" s="3"/>
      <c r="H59" s="8"/>
      <c r="I59" s="8"/>
    </row>
    <row r="60" spans="6:9">
      <c r="F60" s="3"/>
      <c r="G60" s="8"/>
      <c r="H60" s="8"/>
      <c r="I60" s="8"/>
    </row>
    <row r="61" spans="6:9">
      <c r="F61" s="3"/>
      <c r="H61" s="8"/>
    </row>
    <row r="62" spans="6:9">
      <c r="F62" s="3"/>
      <c r="H62" s="8"/>
      <c r="I62" s="8"/>
    </row>
    <row r="63" spans="6:9">
      <c r="F63" s="3"/>
      <c r="H63" s="8"/>
    </row>
    <row r="64" spans="6:9">
      <c r="F64" s="3"/>
      <c r="H64" s="8"/>
    </row>
    <row r="65" spans="6:9">
      <c r="F65" s="3"/>
      <c r="G65" s="8"/>
      <c r="H65" s="8"/>
      <c r="I65" s="8"/>
    </row>
  </sheetData>
  <mergeCells count="3">
    <mergeCell ref="A2:D2"/>
    <mergeCell ref="A22:D22"/>
    <mergeCell ref="A1:D1"/>
  </mergeCells>
  <phoneticPr fontId="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8" sqref="A18:E18"/>
    </sheetView>
  </sheetViews>
  <sheetFormatPr defaultRowHeight="16.5"/>
  <cols>
    <col min="1" max="1" width="15.625" customWidth="1"/>
  </cols>
  <sheetData>
    <row r="1" spans="1:10" ht="26.25">
      <c r="A1" s="269" t="s">
        <v>1484</v>
      </c>
      <c r="B1" s="269"/>
      <c r="C1" s="269"/>
      <c r="D1" s="269"/>
      <c r="E1" s="269"/>
    </row>
    <row r="2" spans="1:10">
      <c r="A2" s="273" t="s">
        <v>444</v>
      </c>
      <c r="B2" s="273"/>
      <c r="C2" s="273"/>
      <c r="D2" s="273"/>
      <c r="E2" s="273"/>
    </row>
    <row r="3" spans="1:10">
      <c r="A3" s="332" t="s">
        <v>475</v>
      </c>
      <c r="B3" s="332" t="s">
        <v>445</v>
      </c>
      <c r="C3" s="332"/>
      <c r="D3" s="332"/>
      <c r="E3" s="332"/>
    </row>
    <row r="4" spans="1:10">
      <c r="A4" s="332"/>
      <c r="B4" s="332" t="s">
        <v>10</v>
      </c>
      <c r="C4" s="332" t="s">
        <v>446</v>
      </c>
      <c r="D4" s="332"/>
      <c r="E4" s="332" t="s">
        <v>1485</v>
      </c>
    </row>
    <row r="5" spans="1:10">
      <c r="A5" s="332"/>
      <c r="B5" s="332"/>
      <c r="C5" s="27" t="s">
        <v>964</v>
      </c>
      <c r="D5" s="27" t="s">
        <v>951</v>
      </c>
      <c r="E5" s="332"/>
    </row>
    <row r="6" spans="1:10">
      <c r="A6" s="23" t="s">
        <v>10</v>
      </c>
      <c r="B6" s="26">
        <f>SUM(C6:E6)</f>
        <v>1533</v>
      </c>
      <c r="C6" s="23">
        <v>522</v>
      </c>
      <c r="D6" s="23">
        <v>205</v>
      </c>
      <c r="E6" s="23">
        <v>806</v>
      </c>
      <c r="G6" s="20"/>
      <c r="H6" s="20"/>
      <c r="J6" s="20"/>
    </row>
    <row r="7" spans="1:10">
      <c r="A7" s="23" t="s">
        <v>447</v>
      </c>
      <c r="B7" s="26">
        <f t="shared" ref="B7:B16" si="0">SUM(C7:E7)</f>
        <v>9</v>
      </c>
      <c r="C7" s="23" t="s">
        <v>189</v>
      </c>
      <c r="D7" s="23" t="s">
        <v>448</v>
      </c>
      <c r="E7" s="23">
        <v>9</v>
      </c>
    </row>
    <row r="8" spans="1:10" ht="19.5" customHeight="1">
      <c r="A8" s="23" t="s">
        <v>456</v>
      </c>
      <c r="B8" s="26">
        <f t="shared" si="0"/>
        <v>69</v>
      </c>
      <c r="C8" s="23">
        <v>1</v>
      </c>
      <c r="D8" s="23" t="s">
        <v>189</v>
      </c>
      <c r="E8" s="23">
        <v>68</v>
      </c>
    </row>
    <row r="9" spans="1:10" ht="19.5" customHeight="1">
      <c r="A9" s="23" t="s">
        <v>457</v>
      </c>
      <c r="B9" s="26">
        <f t="shared" si="0"/>
        <v>8</v>
      </c>
      <c r="C9" s="23" t="s">
        <v>189</v>
      </c>
      <c r="D9" s="23" t="s">
        <v>189</v>
      </c>
      <c r="E9" s="23">
        <v>8</v>
      </c>
    </row>
    <row r="10" spans="1:10">
      <c r="A10" s="23" t="s">
        <v>450</v>
      </c>
      <c r="B10" s="26">
        <f t="shared" si="0"/>
        <v>27</v>
      </c>
      <c r="C10" s="23">
        <v>25</v>
      </c>
      <c r="D10" s="23">
        <v>2</v>
      </c>
      <c r="E10" s="23" t="s">
        <v>189</v>
      </c>
    </row>
    <row r="11" spans="1:10">
      <c r="A11" s="23" t="s">
        <v>451</v>
      </c>
      <c r="B11" s="26">
        <f t="shared" si="0"/>
        <v>11</v>
      </c>
      <c r="C11" s="23">
        <v>3</v>
      </c>
      <c r="D11" s="23" t="s">
        <v>189</v>
      </c>
      <c r="E11" s="23">
        <v>8</v>
      </c>
    </row>
    <row r="12" spans="1:10">
      <c r="A12" s="23" t="s">
        <v>452</v>
      </c>
      <c r="B12" s="26">
        <f t="shared" si="0"/>
        <v>94</v>
      </c>
      <c r="C12" s="23">
        <v>48</v>
      </c>
      <c r="D12" s="23">
        <v>4</v>
      </c>
      <c r="E12" s="23">
        <v>42</v>
      </c>
      <c r="H12" s="20"/>
      <c r="I12" s="20"/>
      <c r="J12" s="20"/>
    </row>
    <row r="13" spans="1:10">
      <c r="A13" s="23" t="s">
        <v>453</v>
      </c>
      <c r="B13" s="26">
        <f t="shared" si="0"/>
        <v>18</v>
      </c>
      <c r="C13" s="23">
        <v>5</v>
      </c>
      <c r="D13" s="23">
        <v>2</v>
      </c>
      <c r="E13" s="23">
        <v>11</v>
      </c>
    </row>
    <row r="14" spans="1:10">
      <c r="A14" s="23" t="s">
        <v>454</v>
      </c>
      <c r="B14" s="26">
        <f t="shared" si="0"/>
        <v>254</v>
      </c>
      <c r="C14" s="23">
        <v>6</v>
      </c>
      <c r="D14" s="23">
        <v>19</v>
      </c>
      <c r="E14" s="23">
        <v>229</v>
      </c>
    </row>
    <row r="15" spans="1:10">
      <c r="A15" s="23" t="s">
        <v>449</v>
      </c>
      <c r="B15" s="26">
        <f>SUM(C15:E15)</f>
        <v>817</v>
      </c>
      <c r="C15" s="23">
        <v>326</v>
      </c>
      <c r="D15" s="23">
        <v>145</v>
      </c>
      <c r="E15" s="23">
        <v>346</v>
      </c>
      <c r="H15" s="20"/>
    </row>
    <row r="16" spans="1:10">
      <c r="A16" s="23" t="s">
        <v>455</v>
      </c>
      <c r="B16" s="26">
        <f t="shared" si="0"/>
        <v>172</v>
      </c>
      <c r="C16" s="23">
        <v>94</v>
      </c>
      <c r="D16" s="23">
        <v>29</v>
      </c>
      <c r="E16" s="23">
        <v>49</v>
      </c>
      <c r="H16" s="20"/>
    </row>
    <row r="17" spans="1:5">
      <c r="A17" s="23" t="s">
        <v>476</v>
      </c>
      <c r="B17" s="26">
        <f>SUM(C17:E17)</f>
        <v>54</v>
      </c>
      <c r="C17" s="23">
        <v>14</v>
      </c>
      <c r="D17" s="23">
        <v>4</v>
      </c>
      <c r="E17" s="23">
        <v>36</v>
      </c>
    </row>
    <row r="18" spans="1:5" ht="16.5" customHeight="1">
      <c r="A18" s="281" t="s">
        <v>474</v>
      </c>
      <c r="B18" s="281"/>
      <c r="C18" s="281"/>
      <c r="D18" s="281"/>
      <c r="E18" s="281"/>
    </row>
  </sheetData>
  <mergeCells count="8">
    <mergeCell ref="A1:E1"/>
    <mergeCell ref="A18:E18"/>
    <mergeCell ref="A2:E2"/>
    <mergeCell ref="A3:A5"/>
    <mergeCell ref="B3:E3"/>
    <mergeCell ref="B4:B5"/>
    <mergeCell ref="C4:D4"/>
    <mergeCell ref="E4:E5"/>
  </mergeCells>
  <phoneticPr fontId="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K34" sqref="K34"/>
    </sheetView>
  </sheetViews>
  <sheetFormatPr defaultRowHeight="16.5"/>
  <cols>
    <col min="2" max="2" width="16.75" customWidth="1"/>
    <col min="3" max="3" width="19.625" customWidth="1"/>
    <col min="4" max="4" width="55.625" style="197" customWidth="1"/>
  </cols>
  <sheetData>
    <row r="1" spans="1:4" ht="26.25">
      <c r="A1" s="269" t="s">
        <v>1486</v>
      </c>
      <c r="B1" s="269"/>
      <c r="C1" s="269"/>
      <c r="D1" s="269"/>
    </row>
    <row r="2" spans="1:4">
      <c r="A2" s="339" t="s">
        <v>372</v>
      </c>
      <c r="B2" s="339"/>
      <c r="C2" s="192" t="s">
        <v>373</v>
      </c>
      <c r="D2" s="192" t="s">
        <v>374</v>
      </c>
    </row>
    <row r="3" spans="1:4">
      <c r="A3" s="344" t="s">
        <v>375</v>
      </c>
      <c r="B3" s="344"/>
      <c r="C3" s="344" t="s">
        <v>376</v>
      </c>
      <c r="D3" s="10" t="s">
        <v>377</v>
      </c>
    </row>
    <row r="4" spans="1:4">
      <c r="A4" s="344"/>
      <c r="B4" s="344"/>
      <c r="C4" s="344"/>
      <c r="D4" s="10" t="s">
        <v>378</v>
      </c>
    </row>
    <row r="5" spans="1:4">
      <c r="A5" s="344"/>
      <c r="B5" s="344"/>
      <c r="C5" s="344" t="s">
        <v>379</v>
      </c>
      <c r="D5" s="10" t="s">
        <v>380</v>
      </c>
    </row>
    <row r="6" spans="1:4">
      <c r="A6" s="344"/>
      <c r="B6" s="344"/>
      <c r="C6" s="344"/>
      <c r="D6" s="10" t="s">
        <v>381</v>
      </c>
    </row>
    <row r="7" spans="1:4">
      <c r="A7" s="344"/>
      <c r="B7" s="344"/>
      <c r="C7" s="344" t="s">
        <v>382</v>
      </c>
      <c r="D7" s="10" t="s">
        <v>380</v>
      </c>
    </row>
    <row r="8" spans="1:4">
      <c r="A8" s="344"/>
      <c r="B8" s="344"/>
      <c r="C8" s="344"/>
      <c r="D8" s="10" t="s">
        <v>383</v>
      </c>
    </row>
    <row r="9" spans="1:4">
      <c r="A9" s="344"/>
      <c r="B9" s="344"/>
      <c r="C9" s="344"/>
      <c r="D9" s="10" t="s">
        <v>384</v>
      </c>
    </row>
    <row r="10" spans="1:4">
      <c r="A10" s="344"/>
      <c r="B10" s="344"/>
      <c r="C10" s="344" t="s">
        <v>385</v>
      </c>
      <c r="D10" s="10" t="s">
        <v>380</v>
      </c>
    </row>
    <row r="11" spans="1:4">
      <c r="A11" s="344"/>
      <c r="B11" s="344"/>
      <c r="C11" s="344"/>
      <c r="D11" s="10" t="s">
        <v>386</v>
      </c>
    </row>
    <row r="12" spans="1:4">
      <c r="A12" s="344"/>
      <c r="B12" s="344"/>
      <c r="C12" s="344" t="s">
        <v>387</v>
      </c>
      <c r="D12" s="10" t="s">
        <v>380</v>
      </c>
    </row>
    <row r="13" spans="1:4">
      <c r="A13" s="344"/>
      <c r="B13" s="344"/>
      <c r="C13" s="344"/>
      <c r="D13" s="10" t="s">
        <v>388</v>
      </c>
    </row>
    <row r="14" spans="1:4">
      <c r="A14" s="344"/>
      <c r="B14" s="344"/>
      <c r="C14" s="344" t="s">
        <v>389</v>
      </c>
      <c r="D14" s="10" t="s">
        <v>380</v>
      </c>
    </row>
    <row r="15" spans="1:4">
      <c r="A15" s="344"/>
      <c r="B15" s="344"/>
      <c r="C15" s="344"/>
      <c r="D15" s="10" t="s">
        <v>383</v>
      </c>
    </row>
    <row r="16" spans="1:4">
      <c r="A16" s="344"/>
      <c r="B16" s="344"/>
      <c r="C16" s="344" t="s">
        <v>390</v>
      </c>
      <c r="D16" s="10" t="s">
        <v>380</v>
      </c>
    </row>
    <row r="17" spans="1:4">
      <c r="A17" s="344"/>
      <c r="B17" s="344"/>
      <c r="C17" s="344"/>
      <c r="D17" s="10" t="s">
        <v>381</v>
      </c>
    </row>
    <row r="18" spans="1:4">
      <c r="A18" s="344" t="s">
        <v>1487</v>
      </c>
      <c r="B18" s="344"/>
      <c r="C18" s="10" t="s">
        <v>391</v>
      </c>
      <c r="D18" s="10" t="s">
        <v>393</v>
      </c>
    </row>
    <row r="19" spans="1:4">
      <c r="A19" s="344"/>
      <c r="B19" s="344"/>
      <c r="C19" s="10" t="s">
        <v>392</v>
      </c>
      <c r="D19" s="10" t="s">
        <v>394</v>
      </c>
    </row>
    <row r="20" spans="1:4">
      <c r="A20" s="344"/>
      <c r="B20" s="344"/>
      <c r="C20" s="198"/>
      <c r="D20" s="10" t="s">
        <v>395</v>
      </c>
    </row>
    <row r="21" spans="1:4">
      <c r="A21" s="344"/>
      <c r="B21" s="344"/>
      <c r="C21" s="344" t="s">
        <v>396</v>
      </c>
      <c r="D21" s="10" t="s">
        <v>397</v>
      </c>
    </row>
    <row r="22" spans="1:4">
      <c r="A22" s="344"/>
      <c r="B22" s="344"/>
      <c r="C22" s="344"/>
      <c r="D22" s="10" t="s">
        <v>398</v>
      </c>
    </row>
    <row r="23" spans="1:4">
      <c r="A23" s="344" t="s">
        <v>1488</v>
      </c>
      <c r="B23" s="344" t="s">
        <v>399</v>
      </c>
      <c r="C23" s="344" t="s">
        <v>400</v>
      </c>
      <c r="D23" s="10" t="s">
        <v>401</v>
      </c>
    </row>
    <row r="24" spans="1:4">
      <c r="A24" s="344"/>
      <c r="B24" s="344"/>
      <c r="C24" s="344"/>
      <c r="D24" s="10" t="s">
        <v>402</v>
      </c>
    </row>
    <row r="25" spans="1:4">
      <c r="A25" s="344"/>
      <c r="B25" s="344" t="s">
        <v>403</v>
      </c>
      <c r="C25" s="10" t="s">
        <v>404</v>
      </c>
      <c r="D25" s="344" t="s">
        <v>406</v>
      </c>
    </row>
    <row r="26" spans="1:4">
      <c r="A26" s="344"/>
      <c r="B26" s="344"/>
      <c r="C26" s="10" t="s">
        <v>405</v>
      </c>
      <c r="D26" s="344"/>
    </row>
    <row r="27" spans="1:4">
      <c r="A27" s="344"/>
      <c r="B27" s="344"/>
      <c r="C27" s="10" t="s">
        <v>407</v>
      </c>
      <c r="D27" s="344" t="s">
        <v>406</v>
      </c>
    </row>
    <row r="28" spans="1:4">
      <c r="A28" s="344"/>
      <c r="B28" s="344"/>
      <c r="C28" s="10" t="s">
        <v>405</v>
      </c>
      <c r="D28" s="344"/>
    </row>
    <row r="29" spans="1:4" ht="24">
      <c r="A29" s="344"/>
      <c r="B29" s="344"/>
      <c r="C29" s="10" t="s">
        <v>408</v>
      </c>
      <c r="D29" s="10" t="s">
        <v>409</v>
      </c>
    </row>
    <row r="30" spans="1:4">
      <c r="A30" s="344"/>
      <c r="B30" s="344"/>
      <c r="C30" s="10" t="s">
        <v>410</v>
      </c>
      <c r="D30" s="10" t="s">
        <v>412</v>
      </c>
    </row>
    <row r="31" spans="1:4">
      <c r="A31" s="344"/>
      <c r="B31" s="344"/>
      <c r="C31" s="10" t="s">
        <v>411</v>
      </c>
      <c r="D31" s="10" t="s">
        <v>413</v>
      </c>
    </row>
    <row r="32" spans="1:4">
      <c r="A32" s="344" t="s">
        <v>414</v>
      </c>
      <c r="B32" s="344"/>
      <c r="C32" s="10" t="s">
        <v>415</v>
      </c>
      <c r="D32" s="10" t="s">
        <v>416</v>
      </c>
    </row>
    <row r="33" spans="1:4" ht="24">
      <c r="A33" s="344"/>
      <c r="B33" s="344"/>
      <c r="C33" s="10" t="s">
        <v>417</v>
      </c>
      <c r="D33" s="10" t="s">
        <v>418</v>
      </c>
    </row>
    <row r="34" spans="1:4">
      <c r="A34" s="344" t="s">
        <v>419</v>
      </c>
      <c r="B34" s="344"/>
      <c r="C34" s="10" t="s">
        <v>136</v>
      </c>
      <c r="D34" s="10" t="s">
        <v>420</v>
      </c>
    </row>
    <row r="35" spans="1:4">
      <c r="A35" s="344"/>
      <c r="B35" s="344"/>
      <c r="C35" s="10" t="s">
        <v>421</v>
      </c>
      <c r="D35" s="10" t="s">
        <v>422</v>
      </c>
    </row>
    <row r="36" spans="1:4">
      <c r="A36" s="344" t="s">
        <v>423</v>
      </c>
      <c r="B36" s="344"/>
      <c r="C36" s="10" t="s">
        <v>424</v>
      </c>
      <c r="D36" s="10" t="s">
        <v>425</v>
      </c>
    </row>
    <row r="37" spans="1:4" ht="76.5" customHeight="1">
      <c r="A37" s="344" t="s">
        <v>426</v>
      </c>
      <c r="B37" s="344"/>
      <c r="C37" s="10" t="s">
        <v>427</v>
      </c>
      <c r="D37" s="10" t="s">
        <v>428</v>
      </c>
    </row>
    <row r="38" spans="1:4">
      <c r="A38" s="344" t="s">
        <v>429</v>
      </c>
      <c r="B38" s="344"/>
      <c r="C38" s="10" t="s">
        <v>429</v>
      </c>
      <c r="D38" s="344" t="s">
        <v>432</v>
      </c>
    </row>
    <row r="39" spans="1:4">
      <c r="A39" s="344" t="s">
        <v>430</v>
      </c>
      <c r="B39" s="344"/>
      <c r="C39" s="10" t="s">
        <v>431</v>
      </c>
      <c r="D39" s="344"/>
    </row>
    <row r="40" spans="1:4">
      <c r="A40" s="344" t="s">
        <v>433</v>
      </c>
      <c r="B40" s="344"/>
      <c r="C40" s="344" t="s">
        <v>434</v>
      </c>
      <c r="D40" s="10" t="s">
        <v>435</v>
      </c>
    </row>
    <row r="41" spans="1:4">
      <c r="A41" s="344"/>
      <c r="B41" s="344"/>
      <c r="C41" s="344"/>
      <c r="D41" s="10" t="s">
        <v>436</v>
      </c>
    </row>
    <row r="42" spans="1:4">
      <c r="A42" s="344" t="s">
        <v>437</v>
      </c>
      <c r="B42" s="344"/>
      <c r="C42" s="344" t="s">
        <v>438</v>
      </c>
      <c r="D42" s="10" t="s">
        <v>439</v>
      </c>
    </row>
    <row r="43" spans="1:4">
      <c r="A43" s="344"/>
      <c r="B43" s="344"/>
      <c r="C43" s="344"/>
      <c r="D43" s="10" t="s">
        <v>440</v>
      </c>
    </row>
    <row r="44" spans="1:4">
      <c r="A44" s="344" t="s">
        <v>441</v>
      </c>
      <c r="B44" s="344"/>
      <c r="C44" s="10" t="s">
        <v>442</v>
      </c>
      <c r="D44" s="10" t="s">
        <v>443</v>
      </c>
    </row>
  </sheetData>
  <mergeCells count="30">
    <mergeCell ref="A1:D1"/>
    <mergeCell ref="A23:A31"/>
    <mergeCell ref="D25:D26"/>
    <mergeCell ref="D27:D28"/>
    <mergeCell ref="A2:B2"/>
    <mergeCell ref="A3:B17"/>
    <mergeCell ref="C3:C4"/>
    <mergeCell ref="C5:C6"/>
    <mergeCell ref="C7:C9"/>
    <mergeCell ref="C10:C11"/>
    <mergeCell ref="C12:C13"/>
    <mergeCell ref="C14:C15"/>
    <mergeCell ref="C16:C17"/>
    <mergeCell ref="A18:B22"/>
    <mergeCell ref="C21:C22"/>
    <mergeCell ref="B23:B24"/>
    <mergeCell ref="C23:C24"/>
    <mergeCell ref="B25:B31"/>
    <mergeCell ref="A44:B44"/>
    <mergeCell ref="A32:B33"/>
    <mergeCell ref="A34:B35"/>
    <mergeCell ref="A36:B36"/>
    <mergeCell ref="A37:B37"/>
    <mergeCell ref="A38:B38"/>
    <mergeCell ref="A39:B39"/>
    <mergeCell ref="D38:D39"/>
    <mergeCell ref="A40:B41"/>
    <mergeCell ref="C40:C41"/>
    <mergeCell ref="A42:B43"/>
    <mergeCell ref="C42:C43"/>
  </mergeCells>
  <phoneticPr fontId="1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Q28" sqref="Q28"/>
    </sheetView>
  </sheetViews>
  <sheetFormatPr defaultRowHeight="16.5"/>
  <sheetData>
    <row r="1" spans="1:15" ht="26.25">
      <c r="A1" s="269" t="s">
        <v>1489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>
      <c r="A2" s="338" t="s">
        <v>310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15">
      <c r="A3" s="345" t="s">
        <v>74</v>
      </c>
      <c r="B3" s="199" t="s">
        <v>308</v>
      </c>
      <c r="C3" s="345" t="s">
        <v>319</v>
      </c>
      <c r="D3" s="345" t="s">
        <v>320</v>
      </c>
      <c r="E3" s="199" t="s">
        <v>368</v>
      </c>
      <c r="F3" s="345" t="s">
        <v>330</v>
      </c>
      <c r="G3" s="199" t="s">
        <v>370</v>
      </c>
      <c r="H3" s="345" t="s">
        <v>323</v>
      </c>
      <c r="I3" s="345" t="s">
        <v>313</v>
      </c>
      <c r="J3" s="345" t="s">
        <v>325</v>
      </c>
      <c r="K3" s="345" t="s">
        <v>326</v>
      </c>
      <c r="L3" s="345" t="s">
        <v>327</v>
      </c>
      <c r="M3" s="345" t="s">
        <v>328</v>
      </c>
      <c r="N3" s="345" t="s">
        <v>329</v>
      </c>
      <c r="O3" s="345" t="s">
        <v>371</v>
      </c>
    </row>
    <row r="4" spans="1:15">
      <c r="A4" s="345"/>
      <c r="B4" s="199" t="s">
        <v>334</v>
      </c>
      <c r="C4" s="345"/>
      <c r="D4" s="345"/>
      <c r="E4" s="199" t="s">
        <v>369</v>
      </c>
      <c r="F4" s="345"/>
      <c r="G4" s="199" t="s">
        <v>320</v>
      </c>
      <c r="H4" s="345"/>
      <c r="I4" s="345"/>
      <c r="J4" s="345"/>
      <c r="K4" s="345"/>
      <c r="L4" s="345"/>
      <c r="M4" s="345"/>
      <c r="N4" s="345"/>
      <c r="O4" s="345"/>
    </row>
    <row r="5" spans="1:15">
      <c r="A5" s="200" t="s">
        <v>32</v>
      </c>
      <c r="B5" s="201">
        <v>3.9541191571081089E-2</v>
      </c>
      <c r="C5" s="201">
        <v>3.595239720572508E-2</v>
      </c>
      <c r="D5" s="201">
        <v>3.595239720572508E-2</v>
      </c>
      <c r="E5" s="201">
        <v>2.3466431828230491E-2</v>
      </c>
      <c r="F5" s="201">
        <v>0.10414885587402818</v>
      </c>
      <c r="G5" s="201">
        <v>3.595239720572508E-2</v>
      </c>
      <c r="H5" s="201">
        <v>3.595239720572508E-2</v>
      </c>
      <c r="I5" s="201">
        <v>2.8941400359359996E-2</v>
      </c>
      <c r="J5" s="201">
        <v>3.595239720572508E-2</v>
      </c>
      <c r="K5" s="201">
        <v>3.595239720572508E-2</v>
      </c>
      <c r="L5" s="201">
        <v>3.595239720572508E-2</v>
      </c>
      <c r="M5" s="201">
        <v>3.595239720572508E-2</v>
      </c>
      <c r="N5" s="201">
        <v>3.595239720572508E-2</v>
      </c>
      <c r="O5" s="201">
        <v>0.12150699851969926</v>
      </c>
    </row>
    <row r="6" spans="1:15">
      <c r="A6" s="200" t="s">
        <v>33</v>
      </c>
      <c r="B6" s="201">
        <v>2.7645581908689958</v>
      </c>
      <c r="C6" s="201">
        <v>2.7998373999628909</v>
      </c>
      <c r="D6" s="201">
        <v>2.7998373999628909</v>
      </c>
      <c r="E6" s="201">
        <v>3.0807446256127746</v>
      </c>
      <c r="F6" s="201">
        <v>1.8688997911164966</v>
      </c>
      <c r="G6" s="201">
        <v>61.197953277533593</v>
      </c>
      <c r="H6" s="201">
        <v>3.9959053018199189</v>
      </c>
      <c r="I6" s="201">
        <v>1.8390648221669847</v>
      </c>
      <c r="J6" s="201">
        <v>36.899204055387216</v>
      </c>
      <c r="K6" s="201">
        <v>61.197953277533557</v>
      </c>
      <c r="L6" s="201">
        <v>2.7998373999628883</v>
      </c>
      <c r="M6" s="201">
        <v>2.7998373999628883</v>
      </c>
      <c r="N6" s="201">
        <v>2.7372535525106749</v>
      </c>
      <c r="O6" s="201">
        <v>2.0074778457084186</v>
      </c>
    </row>
    <row r="7" spans="1:15">
      <c r="A7" s="200" t="s">
        <v>34</v>
      </c>
      <c r="B7" s="201">
        <v>6.9802721128649048E-2</v>
      </c>
      <c r="C7" s="201">
        <v>7.5611645685822446E-2</v>
      </c>
      <c r="D7" s="201">
        <v>1.3278715418962028</v>
      </c>
      <c r="E7" s="201">
        <v>2.1875439319119701</v>
      </c>
      <c r="F7" s="201">
        <v>1.2894478098129563</v>
      </c>
      <c r="G7" s="201">
        <v>0.186906463322287</v>
      </c>
      <c r="H7" s="201">
        <v>1.690885242698174</v>
      </c>
      <c r="I7" s="201">
        <v>1.071267870856734</v>
      </c>
      <c r="J7" s="201">
        <v>1.244104319739578</v>
      </c>
      <c r="K7" s="201">
        <v>0.18690646332228661</v>
      </c>
      <c r="L7" s="201">
        <v>0.18477719547103816</v>
      </c>
      <c r="M7" s="201">
        <v>1.5284374987845186</v>
      </c>
      <c r="N7" s="201">
        <v>1.1288260926031377</v>
      </c>
      <c r="O7" s="201">
        <v>1.3247751470681075</v>
      </c>
    </row>
    <row r="8" spans="1:15">
      <c r="A8" s="200" t="s">
        <v>35</v>
      </c>
      <c r="B8" s="201">
        <v>6.8821394057186749E-2</v>
      </c>
      <c r="C8" s="201">
        <v>7.3167660816827212E-2</v>
      </c>
      <c r="D8" s="201">
        <v>7.3167660816827212E-2</v>
      </c>
      <c r="E8" s="201">
        <v>11.285559038626358</v>
      </c>
      <c r="F8" s="201">
        <v>4.332704763447217E-2</v>
      </c>
      <c r="G8" s="201" t="s">
        <v>317</v>
      </c>
      <c r="H8" s="201">
        <v>2.6704341343507525</v>
      </c>
      <c r="I8" s="201">
        <v>5.7925879646639133</v>
      </c>
      <c r="J8" s="201">
        <v>5.1886301898607563</v>
      </c>
      <c r="K8" s="201" t="s">
        <v>317</v>
      </c>
      <c r="L8" s="201" t="s">
        <v>317</v>
      </c>
      <c r="M8" s="201">
        <v>7.3167660816826866E-2</v>
      </c>
      <c r="N8" s="201">
        <v>7.3167660816827212E-2</v>
      </c>
      <c r="O8" s="201">
        <v>5.1880850760505099</v>
      </c>
    </row>
    <row r="9" spans="1:15">
      <c r="A9" s="200" t="s">
        <v>36</v>
      </c>
      <c r="B9" s="201">
        <v>1.9555861010620131E-2</v>
      </c>
      <c r="C9" s="201">
        <v>2.8532018219681529E-2</v>
      </c>
      <c r="D9" s="201">
        <v>1.1990247811523336</v>
      </c>
      <c r="E9" s="201">
        <v>2.7190070879414177</v>
      </c>
      <c r="F9" s="201">
        <v>0.86482490490187125</v>
      </c>
      <c r="G9" s="201">
        <v>0.89674337624770595</v>
      </c>
      <c r="H9" s="201">
        <v>2.6307711264913833</v>
      </c>
      <c r="I9" s="201">
        <v>4.9379280474738739E-2</v>
      </c>
      <c r="J9" s="201">
        <v>2.5895772467928255</v>
      </c>
      <c r="K9" s="201">
        <v>0.89674337624770628</v>
      </c>
      <c r="L9" s="201">
        <v>0.6973653961121401</v>
      </c>
      <c r="M9" s="201">
        <v>0.69213868727981076</v>
      </c>
      <c r="N9" s="201">
        <v>2.9837672187873591E-2</v>
      </c>
      <c r="O9" s="201">
        <v>2.4388062318232642</v>
      </c>
    </row>
    <row r="10" spans="1:15">
      <c r="A10" s="200" t="s">
        <v>37</v>
      </c>
      <c r="B10" s="201" t="s">
        <v>189</v>
      </c>
      <c r="C10" s="201">
        <v>0.34639059524653848</v>
      </c>
      <c r="D10" s="201">
        <v>0.41589069948827878</v>
      </c>
      <c r="E10" s="201">
        <v>1.6539378234647666</v>
      </c>
      <c r="F10" s="201">
        <v>1.388515848761203</v>
      </c>
      <c r="G10" s="201">
        <v>0.55287045833064929</v>
      </c>
      <c r="H10" s="201">
        <v>2.0903869888998896</v>
      </c>
      <c r="I10" s="201">
        <v>2.0266397780659422</v>
      </c>
      <c r="J10" s="201">
        <v>1.5174802047586016</v>
      </c>
      <c r="K10" s="201">
        <v>0.55287045833065007</v>
      </c>
      <c r="L10" s="201">
        <v>0.55287045833065007</v>
      </c>
      <c r="M10" s="201">
        <v>1.5768011828061357</v>
      </c>
      <c r="N10" s="201">
        <v>0.34021873421445931</v>
      </c>
      <c r="O10" s="201">
        <v>1.8328409203647893</v>
      </c>
    </row>
    <row r="11" spans="1:15">
      <c r="A11" s="200" t="s">
        <v>38</v>
      </c>
      <c r="B11" s="201">
        <v>2.9839296103057062</v>
      </c>
      <c r="C11" s="201">
        <v>2.6115427286370654</v>
      </c>
      <c r="D11" s="201">
        <v>3.6242578993503018</v>
      </c>
      <c r="E11" s="201">
        <v>64.254885308800269</v>
      </c>
      <c r="F11" s="201">
        <v>21.941329295298054</v>
      </c>
      <c r="G11" s="201">
        <v>3.4954108883576667</v>
      </c>
      <c r="H11" s="201">
        <v>10.950465921783312</v>
      </c>
      <c r="I11" s="201">
        <v>21.882540076853203</v>
      </c>
      <c r="J11" s="201">
        <v>60.701472844646474</v>
      </c>
      <c r="K11" s="201">
        <v>3.4954108883576627</v>
      </c>
      <c r="L11" s="201">
        <v>3.4954108883576627</v>
      </c>
      <c r="M11" s="201">
        <v>22.836544353040345</v>
      </c>
      <c r="N11" s="201">
        <v>9.1861690136982102</v>
      </c>
      <c r="O11" s="201">
        <v>22.660603905809079</v>
      </c>
    </row>
    <row r="12" spans="1:15">
      <c r="A12" s="200" t="s">
        <v>24</v>
      </c>
      <c r="B12" s="201">
        <v>0.14658277739739323</v>
      </c>
      <c r="C12" s="201">
        <v>0.12437673998255853</v>
      </c>
      <c r="D12" s="201">
        <v>68.424019236259696</v>
      </c>
      <c r="E12" s="201">
        <v>74.987734810955715</v>
      </c>
      <c r="F12" s="201">
        <v>55.851205817892669</v>
      </c>
      <c r="G12" s="201">
        <v>75.929578852544537</v>
      </c>
      <c r="H12" s="201">
        <v>3.5295129022313203</v>
      </c>
      <c r="I12" s="201">
        <v>67.722139190699849</v>
      </c>
      <c r="J12" s="201">
        <v>74.817133301766447</v>
      </c>
      <c r="K12" s="201">
        <v>75.92957885254441</v>
      </c>
      <c r="L12" s="201">
        <v>53.227979416508241</v>
      </c>
      <c r="M12" s="201">
        <v>0.12437673998255828</v>
      </c>
      <c r="N12" s="201">
        <v>1.1516176598868344</v>
      </c>
      <c r="O12" s="201">
        <v>69.125745574775266</v>
      </c>
    </row>
    <row r="13" spans="1:15">
      <c r="A13" s="200" t="s">
        <v>39</v>
      </c>
      <c r="B13" s="201">
        <v>8.3994733784576248</v>
      </c>
      <c r="C13" s="201">
        <v>8.5687080641041593</v>
      </c>
      <c r="D13" s="201">
        <v>9.7961444629425714</v>
      </c>
      <c r="E13" s="201">
        <v>97.455405491356231</v>
      </c>
      <c r="F13" s="201">
        <v>13.973111557717765</v>
      </c>
      <c r="G13" s="201">
        <v>77.012885318089744</v>
      </c>
      <c r="H13" s="201">
        <v>15.224255974578609</v>
      </c>
      <c r="I13" s="201">
        <v>13.213551233675172</v>
      </c>
      <c r="J13" s="201">
        <v>89.242557422362708</v>
      </c>
      <c r="K13" s="201">
        <v>77.012885318089801</v>
      </c>
      <c r="L13" s="201">
        <v>19.554987096693139</v>
      </c>
      <c r="M13" s="201">
        <v>16.627705055242988</v>
      </c>
      <c r="N13" s="201">
        <v>8.9964641486502082</v>
      </c>
      <c r="O13" s="201">
        <v>14.065254637571245</v>
      </c>
    </row>
    <row r="14" spans="1:15">
      <c r="A14" s="200" t="s">
        <v>26</v>
      </c>
      <c r="B14" s="201">
        <v>0.75077945516277556</v>
      </c>
      <c r="C14" s="201">
        <v>0.69320891838554188</v>
      </c>
      <c r="D14" s="201">
        <v>3.0505041719429538</v>
      </c>
      <c r="E14" s="201">
        <v>77.517021155448234</v>
      </c>
      <c r="F14" s="201">
        <v>32.682021117410166</v>
      </c>
      <c r="G14" s="201">
        <v>20.191656705130413</v>
      </c>
      <c r="H14" s="201">
        <v>3.7480463522947121</v>
      </c>
      <c r="I14" s="201">
        <v>76.608497726508546</v>
      </c>
      <c r="J14" s="201">
        <v>29.654935116283848</v>
      </c>
      <c r="K14" s="201">
        <v>20.191656705130416</v>
      </c>
      <c r="L14" s="201">
        <v>0.60689530589197238</v>
      </c>
      <c r="M14" s="201">
        <v>39.021947313943897</v>
      </c>
      <c r="N14" s="201">
        <v>2.0632519462118482</v>
      </c>
      <c r="O14" s="201">
        <v>77.300643538062857</v>
      </c>
    </row>
    <row r="15" spans="1:15">
      <c r="A15" s="200" t="s">
        <v>40</v>
      </c>
      <c r="B15" s="201">
        <v>1.3974349561431885</v>
      </c>
      <c r="C15" s="201">
        <v>2.8855706632901592</v>
      </c>
      <c r="D15" s="201">
        <v>3.4597940904795212</v>
      </c>
      <c r="E15" s="201">
        <v>5.4648602675189597</v>
      </c>
      <c r="F15" s="201">
        <v>3.0454681334347464</v>
      </c>
      <c r="G15" s="201">
        <v>0.5620900713383612</v>
      </c>
      <c r="H15" s="201">
        <v>10.357625909227911</v>
      </c>
      <c r="I15" s="201">
        <v>9.1110971251683406</v>
      </c>
      <c r="J15" s="201">
        <v>5.3778532403958055</v>
      </c>
      <c r="K15" s="201">
        <v>0.56209007133836186</v>
      </c>
      <c r="L15" s="201">
        <v>0.56209007133836186</v>
      </c>
      <c r="M15" s="201">
        <v>4.2860033562538344</v>
      </c>
      <c r="N15" s="201">
        <v>3.6377626548178914</v>
      </c>
      <c r="O15" s="201">
        <v>9.691396203542153</v>
      </c>
    </row>
    <row r="16" spans="1:15">
      <c r="A16" s="200" t="s">
        <v>5</v>
      </c>
      <c r="B16" s="201">
        <v>17.828147737676545</v>
      </c>
      <c r="C16" s="201">
        <v>17.36396362366435</v>
      </c>
      <c r="D16" s="201">
        <v>17.370890715153148</v>
      </c>
      <c r="E16" s="201">
        <v>100</v>
      </c>
      <c r="F16" s="201">
        <v>15.894554066299976</v>
      </c>
      <c r="G16" s="201">
        <v>97.690335992102987</v>
      </c>
      <c r="H16" s="201">
        <v>29.467863873460281</v>
      </c>
      <c r="I16" s="201">
        <v>29.148130658360387</v>
      </c>
      <c r="J16" s="201">
        <v>20.350732182281323</v>
      </c>
      <c r="K16" s="201">
        <v>97.690335992102987</v>
      </c>
      <c r="L16" s="201">
        <v>17.434251035263866</v>
      </c>
      <c r="M16" s="201">
        <v>17.661461598445836</v>
      </c>
      <c r="N16" s="201">
        <v>17.256777185206388</v>
      </c>
      <c r="O16" s="201">
        <v>100</v>
      </c>
    </row>
    <row r="17" spans="1:15">
      <c r="A17" s="200" t="s">
        <v>41</v>
      </c>
      <c r="B17" s="201">
        <v>3.8068816972333019</v>
      </c>
      <c r="C17" s="201">
        <v>5.1812803657833113</v>
      </c>
      <c r="D17" s="201">
        <v>5.1812803657833113</v>
      </c>
      <c r="E17" s="201">
        <v>30.217633981493137</v>
      </c>
      <c r="F17" s="201">
        <v>6.3798300904369043</v>
      </c>
      <c r="G17" s="201">
        <v>16.123489030779993</v>
      </c>
      <c r="H17" s="201">
        <v>11.12459362543577</v>
      </c>
      <c r="I17" s="201">
        <v>4.1479412858876206</v>
      </c>
      <c r="J17" s="201">
        <v>11.326106571282901</v>
      </c>
      <c r="K17" s="201">
        <v>16.123489030779989</v>
      </c>
      <c r="L17" s="201">
        <v>8.682885569064279</v>
      </c>
      <c r="M17" s="201">
        <v>8.682885569064279</v>
      </c>
      <c r="N17" s="201">
        <v>4.1807491033236559</v>
      </c>
      <c r="O17" s="201">
        <v>23.296462375666181</v>
      </c>
    </row>
    <row r="18" spans="1:15">
      <c r="A18" s="200" t="s">
        <v>42</v>
      </c>
      <c r="B18" s="201">
        <v>4.7430516361909394</v>
      </c>
      <c r="C18" s="201">
        <v>5.2305854241320997</v>
      </c>
      <c r="D18" s="201">
        <v>7.0544226094808167</v>
      </c>
      <c r="E18" s="201">
        <v>17.321498671620429</v>
      </c>
      <c r="F18" s="201">
        <v>13.165155719605293</v>
      </c>
      <c r="G18" s="201">
        <v>25.407901783864506</v>
      </c>
      <c r="H18" s="201">
        <v>29.954105384568287</v>
      </c>
      <c r="I18" s="201">
        <v>14.867541328442401</v>
      </c>
      <c r="J18" s="201">
        <v>20.154657438299953</v>
      </c>
      <c r="K18" s="201">
        <v>25.407901783864546</v>
      </c>
      <c r="L18" s="201">
        <v>17.217566843812477</v>
      </c>
      <c r="M18" s="201">
        <v>13.160466361796647</v>
      </c>
      <c r="N18" s="201">
        <v>8.2995097433333989</v>
      </c>
      <c r="O18" s="201">
        <v>15.496380278229276</v>
      </c>
    </row>
    <row r="19" spans="1:15">
      <c r="A19" s="200" t="s">
        <v>43</v>
      </c>
      <c r="B19" s="201">
        <v>4.8850378333190621E-2</v>
      </c>
      <c r="C19" s="201">
        <v>4.0559925017348203E-2</v>
      </c>
      <c r="D19" s="201">
        <v>4.5629915644516753E-2</v>
      </c>
      <c r="E19" s="201">
        <v>43.559522718625345</v>
      </c>
      <c r="F19" s="201">
        <v>20.097878338955624</v>
      </c>
      <c r="G19" s="201">
        <v>5.0699906271685295E-2</v>
      </c>
      <c r="H19" s="201">
        <v>2.0822028200009721</v>
      </c>
      <c r="I19" s="201">
        <v>15.675173548074619</v>
      </c>
      <c r="J19" s="201">
        <v>42.843790496764797</v>
      </c>
      <c r="K19" s="201">
        <v>5.0699906271685455E-2</v>
      </c>
      <c r="L19" s="201">
        <v>4.5629915644516912E-2</v>
      </c>
      <c r="M19" s="201">
        <v>4.0559925017348369E-2</v>
      </c>
      <c r="N19" s="201">
        <v>4.0559925017348203E-2</v>
      </c>
      <c r="O19" s="201">
        <v>30.487881219026409</v>
      </c>
    </row>
    <row r="20" spans="1:15">
      <c r="A20" s="200" t="s">
        <v>44</v>
      </c>
      <c r="B20" s="201">
        <v>3.8175449895045594</v>
      </c>
      <c r="C20" s="201">
        <v>3.7635477325699362</v>
      </c>
      <c r="D20" s="201">
        <v>3.7635477325699362</v>
      </c>
      <c r="E20" s="201">
        <v>12.384334141561467</v>
      </c>
      <c r="F20" s="201">
        <v>5.1921363894161212</v>
      </c>
      <c r="G20" s="201">
        <v>3.398942330455569</v>
      </c>
      <c r="H20" s="201">
        <v>8.0667117593081947</v>
      </c>
      <c r="I20" s="201">
        <v>8.4962795021262103</v>
      </c>
      <c r="J20" s="201">
        <v>3.8171124910643561</v>
      </c>
      <c r="K20" s="201">
        <v>3.3989423304555726</v>
      </c>
      <c r="L20" s="201">
        <v>3.3989423304555726</v>
      </c>
      <c r="M20" s="201">
        <v>3.7635477325699371</v>
      </c>
      <c r="N20" s="201">
        <v>3.7635477325699362</v>
      </c>
      <c r="O20" s="201">
        <v>8.2055005631503786</v>
      </c>
    </row>
    <row r="21" spans="1:15">
      <c r="A21" s="200" t="s">
        <v>45</v>
      </c>
      <c r="B21" s="201" t="s">
        <v>189</v>
      </c>
      <c r="C21" s="201" t="s">
        <v>189</v>
      </c>
      <c r="D21" s="201">
        <v>0.78049859334029548</v>
      </c>
      <c r="E21" s="201">
        <v>23.103849382249685</v>
      </c>
      <c r="F21" s="201">
        <v>11.950412717408087</v>
      </c>
      <c r="G21" s="201">
        <v>0.27666701851472308</v>
      </c>
      <c r="H21" s="201">
        <v>13.935117217746201</v>
      </c>
      <c r="I21" s="201">
        <v>22.368386258515368</v>
      </c>
      <c r="J21" s="201">
        <v>8.2553291087257765</v>
      </c>
      <c r="K21" s="201">
        <v>0.27666701851472292</v>
      </c>
      <c r="L21" s="201">
        <v>0.27666701851472292</v>
      </c>
      <c r="M21" s="201">
        <v>0.78049859334029659</v>
      </c>
      <c r="N21" s="201" t="s">
        <v>317</v>
      </c>
      <c r="O21" s="201">
        <v>23.524722248666606</v>
      </c>
    </row>
    <row r="22" spans="1:15">
      <c r="A22" s="200" t="s">
        <v>46</v>
      </c>
      <c r="B22" s="201">
        <v>1.0928709459442192</v>
      </c>
      <c r="C22" s="201">
        <v>1.0751886599415887</v>
      </c>
      <c r="D22" s="201">
        <v>1.0751886599415887</v>
      </c>
      <c r="E22" s="201">
        <v>0.78878672316638299</v>
      </c>
      <c r="F22" s="201">
        <v>0.6296023195524405</v>
      </c>
      <c r="G22" s="201">
        <v>1.0751886599415887</v>
      </c>
      <c r="H22" s="201">
        <v>4.1349528863408231</v>
      </c>
      <c r="I22" s="201">
        <v>0.66765469711403103</v>
      </c>
      <c r="J22" s="201">
        <v>97.918619193799046</v>
      </c>
      <c r="K22" s="201">
        <v>1.0751886599415896</v>
      </c>
      <c r="L22" s="201">
        <v>1.0751886599415896</v>
      </c>
      <c r="M22" s="201">
        <v>1.0751886599415896</v>
      </c>
      <c r="N22" s="201">
        <v>1.0751886599415887</v>
      </c>
      <c r="O22" s="201">
        <v>0.62960231955244161</v>
      </c>
    </row>
    <row r="23" spans="1:15">
      <c r="A23" s="200" t="s">
        <v>47</v>
      </c>
      <c r="B23" s="201" t="s">
        <v>189</v>
      </c>
      <c r="C23" s="201" t="s">
        <v>189</v>
      </c>
      <c r="D23" s="201" t="s">
        <v>189</v>
      </c>
      <c r="E23" s="201">
        <v>0.37625342815665247</v>
      </c>
      <c r="F23" s="201">
        <v>9.8914273925953422E-2</v>
      </c>
      <c r="G23" s="201">
        <v>6.2303835634613548E-3</v>
      </c>
      <c r="H23" s="201">
        <v>0.59788036174099446</v>
      </c>
      <c r="I23" s="201">
        <v>0.24151593975192745</v>
      </c>
      <c r="J23" s="201">
        <v>5.837266309503093</v>
      </c>
      <c r="K23" s="201">
        <v>6.2303835634613417E-3</v>
      </c>
      <c r="L23" s="201" t="s">
        <v>189</v>
      </c>
      <c r="M23" s="201">
        <v>0.13349380492750959</v>
      </c>
      <c r="N23" s="201" t="s">
        <v>189</v>
      </c>
      <c r="O23" s="201">
        <v>0.34619995874083703</v>
      </c>
    </row>
    <row r="24" spans="1:15">
      <c r="A24" s="200" t="s">
        <v>48</v>
      </c>
      <c r="B24" s="201">
        <v>41.668239278543496</v>
      </c>
      <c r="C24" s="201">
        <v>42.188001748545474</v>
      </c>
      <c r="D24" s="201">
        <v>42.188001748545474</v>
      </c>
      <c r="E24" s="201">
        <v>41.797011590799443</v>
      </c>
      <c r="F24" s="201">
        <v>41.513884988997809</v>
      </c>
      <c r="G24" s="201">
        <v>99.97385811151301</v>
      </c>
      <c r="H24" s="201">
        <v>49.354235408227972</v>
      </c>
      <c r="I24" s="201">
        <v>98.612728522675539</v>
      </c>
      <c r="J24" s="201">
        <v>98.355318227328766</v>
      </c>
      <c r="K24" s="201">
        <v>99.97385811151301</v>
      </c>
      <c r="L24" s="201">
        <v>98.355318227328681</v>
      </c>
      <c r="M24" s="201">
        <v>42.18800174854546</v>
      </c>
      <c r="N24" s="201">
        <v>42.188001748545474</v>
      </c>
      <c r="O24" s="201">
        <v>98.818872441988759</v>
      </c>
    </row>
    <row r="25" spans="1:15">
      <c r="A25" s="200" t="s">
        <v>29</v>
      </c>
      <c r="B25" s="201">
        <v>10.828812472733976</v>
      </c>
      <c r="C25" s="201">
        <v>10.856160792714704</v>
      </c>
      <c r="D25" s="201">
        <v>10.856160792714704</v>
      </c>
      <c r="E25" s="201">
        <v>100</v>
      </c>
      <c r="F25" s="201">
        <v>100</v>
      </c>
      <c r="G25" s="201">
        <v>100</v>
      </c>
      <c r="H25" s="201">
        <v>17.726318558183529</v>
      </c>
      <c r="I25" s="201">
        <v>100</v>
      </c>
      <c r="J25" s="201">
        <v>100</v>
      </c>
      <c r="K25" s="201">
        <v>100</v>
      </c>
      <c r="L25" s="201">
        <v>100</v>
      </c>
      <c r="M25" s="201">
        <v>100</v>
      </c>
      <c r="N25" s="201">
        <v>10.784566558292987</v>
      </c>
      <c r="O25" s="201">
        <v>100</v>
      </c>
    </row>
    <row r="26" spans="1:15">
      <c r="A26" s="200" t="s">
        <v>4</v>
      </c>
      <c r="B26" s="201">
        <v>63.581204186040765</v>
      </c>
      <c r="C26" s="201">
        <v>68.306516260529492</v>
      </c>
      <c r="D26" s="201">
        <v>83.515266169995911</v>
      </c>
      <c r="E26" s="201">
        <v>84.822171052771608</v>
      </c>
      <c r="F26" s="201">
        <v>83.617279146209654</v>
      </c>
      <c r="G26" s="201">
        <v>84.572476126420767</v>
      </c>
      <c r="H26" s="201">
        <v>70.348453867832362</v>
      </c>
      <c r="I26" s="201">
        <v>83.079494099426299</v>
      </c>
      <c r="J26" s="201">
        <v>84.72215097199971</v>
      </c>
      <c r="K26" s="201">
        <v>84.572476126420909</v>
      </c>
      <c r="L26" s="201">
        <v>84.572476126420909</v>
      </c>
      <c r="M26" s="201">
        <v>84.541165788791105</v>
      </c>
      <c r="N26" s="201">
        <v>83.644045363454097</v>
      </c>
      <c r="O26" s="201">
        <v>83.8337567151125</v>
      </c>
    </row>
    <row r="27" spans="1:15" ht="16.5" customHeight="1">
      <c r="A27" s="346" t="s">
        <v>473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</row>
  </sheetData>
  <mergeCells count="15">
    <mergeCell ref="A1:O1"/>
    <mergeCell ref="N3:N4"/>
    <mergeCell ref="O3:O4"/>
    <mergeCell ref="A27:O27"/>
    <mergeCell ref="J3:J4"/>
    <mergeCell ref="A2:O2"/>
    <mergeCell ref="A3:A4"/>
    <mergeCell ref="C3:C4"/>
    <mergeCell ref="D3:D4"/>
    <mergeCell ref="F3:F4"/>
    <mergeCell ref="H3:H4"/>
    <mergeCell ref="I3:I4"/>
    <mergeCell ref="K3:K4"/>
    <mergeCell ref="L3:L4"/>
    <mergeCell ref="M3:M4"/>
  </mergeCells>
  <phoneticPr fontId="1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N30" sqref="N30"/>
    </sheetView>
  </sheetViews>
  <sheetFormatPr defaultRowHeight="16.5"/>
  <cols>
    <col min="1" max="1" width="15" customWidth="1"/>
  </cols>
  <sheetData>
    <row r="1" spans="1:8" ht="26.25">
      <c r="A1" s="269" t="s">
        <v>1490</v>
      </c>
      <c r="B1" s="269"/>
      <c r="C1" s="269"/>
      <c r="D1" s="269"/>
      <c r="E1" s="269"/>
      <c r="F1" s="269"/>
      <c r="G1" s="269"/>
      <c r="H1" s="269"/>
    </row>
    <row r="2" spans="1:8">
      <c r="A2" s="338" t="s">
        <v>310</v>
      </c>
      <c r="B2" s="338"/>
      <c r="C2" s="338"/>
      <c r="D2" s="338"/>
      <c r="E2" s="338"/>
      <c r="F2" s="338"/>
      <c r="G2" s="338"/>
      <c r="H2" s="338"/>
    </row>
    <row r="3" spans="1:8">
      <c r="A3" s="339" t="s">
        <v>74</v>
      </c>
      <c r="B3" s="339" t="s">
        <v>359</v>
      </c>
      <c r="C3" s="339"/>
      <c r="D3" s="339"/>
      <c r="E3" s="339" t="s">
        <v>360</v>
      </c>
      <c r="F3" s="339"/>
      <c r="G3" s="339"/>
      <c r="H3" s="339"/>
    </row>
    <row r="4" spans="1:8" ht="23.25" customHeight="1">
      <c r="A4" s="339"/>
      <c r="B4" s="192" t="s">
        <v>361</v>
      </c>
      <c r="C4" s="192" t="s">
        <v>362</v>
      </c>
      <c r="D4" s="339" t="s">
        <v>364</v>
      </c>
      <c r="E4" s="339" t="s">
        <v>365</v>
      </c>
      <c r="F4" s="339" t="s">
        <v>366</v>
      </c>
      <c r="G4" s="192" t="s">
        <v>367</v>
      </c>
      <c r="H4" s="339" t="s">
        <v>324</v>
      </c>
    </row>
    <row r="5" spans="1:8">
      <c r="A5" s="339"/>
      <c r="B5" s="192" t="s">
        <v>308</v>
      </c>
      <c r="C5" s="192" t="s">
        <v>363</v>
      </c>
      <c r="D5" s="339"/>
      <c r="E5" s="339"/>
      <c r="F5" s="339"/>
      <c r="G5" s="192" t="s">
        <v>363</v>
      </c>
      <c r="H5" s="339"/>
    </row>
    <row r="6" spans="1:8">
      <c r="A6" s="10" t="s">
        <v>80</v>
      </c>
      <c r="B6" s="201">
        <v>63.694677348920798</v>
      </c>
      <c r="C6" s="201">
        <v>74.594942084430457</v>
      </c>
      <c r="D6" s="201">
        <v>71.042781087023769</v>
      </c>
      <c r="E6" s="201">
        <v>70.160420304792623</v>
      </c>
      <c r="F6" s="201">
        <v>73.414621542276123</v>
      </c>
      <c r="G6" s="201">
        <v>71.182927391346468</v>
      </c>
      <c r="H6" s="201">
        <v>71.608714108674917</v>
      </c>
    </row>
    <row r="7" spans="1:8">
      <c r="A7" s="10" t="s">
        <v>49</v>
      </c>
      <c r="B7" s="201">
        <v>95.865046886419009</v>
      </c>
      <c r="C7" s="201">
        <v>85.235926222935049</v>
      </c>
      <c r="D7" s="201">
        <v>92.949494949494948</v>
      </c>
      <c r="E7" s="201">
        <v>90.976500748875509</v>
      </c>
      <c r="F7" s="201">
        <v>89.762620322594628</v>
      </c>
      <c r="G7" s="201">
        <v>90.65521928681602</v>
      </c>
      <c r="H7" s="201">
        <v>86.173774541672088</v>
      </c>
    </row>
    <row r="8" spans="1:8">
      <c r="A8" s="10" t="s">
        <v>50</v>
      </c>
      <c r="B8" s="201">
        <v>70.323734404581472</v>
      </c>
      <c r="C8" s="201">
        <v>54.530896520169804</v>
      </c>
      <c r="D8" s="201">
        <v>86</v>
      </c>
      <c r="E8" s="201">
        <v>84.595440887225848</v>
      </c>
      <c r="F8" s="201">
        <v>85.711488239032562</v>
      </c>
      <c r="G8" s="201">
        <v>80.868643779972558</v>
      </c>
      <c r="H8" s="201">
        <v>84.371538784707639</v>
      </c>
    </row>
    <row r="9" spans="1:8">
      <c r="A9" s="10" t="s">
        <v>51</v>
      </c>
      <c r="B9" s="201">
        <v>89.837400323185435</v>
      </c>
      <c r="C9" s="201">
        <v>90.048504142278816</v>
      </c>
      <c r="D9" s="201">
        <v>96.094325718496691</v>
      </c>
      <c r="E9" s="201">
        <v>87.988308251372587</v>
      </c>
      <c r="F9" s="201">
        <v>88.906140024013581</v>
      </c>
      <c r="G9" s="201">
        <v>88.015560914914204</v>
      </c>
      <c r="H9" s="201">
        <v>86.393556880662899</v>
      </c>
    </row>
    <row r="10" spans="1:8">
      <c r="A10" s="10" t="s">
        <v>52</v>
      </c>
      <c r="B10" s="201">
        <v>73.74093518272629</v>
      </c>
      <c r="C10" s="201">
        <v>79.16266915774591</v>
      </c>
      <c r="D10" s="201">
        <v>59.446153846153848</v>
      </c>
      <c r="E10" s="201">
        <v>77.089720197464089</v>
      </c>
      <c r="F10" s="201">
        <v>77.365049917836487</v>
      </c>
      <c r="G10" s="201">
        <v>77.377742799255671</v>
      </c>
      <c r="H10" s="201">
        <v>77.95351166381505</v>
      </c>
    </row>
    <row r="11" spans="1:8">
      <c r="A11" s="10" t="s">
        <v>53</v>
      </c>
      <c r="B11" s="201">
        <v>56.479638009049772</v>
      </c>
      <c r="C11" s="201">
        <v>88.655290587211681</v>
      </c>
      <c r="D11" s="201">
        <v>92.025316455696199</v>
      </c>
      <c r="E11" s="201">
        <v>66.190933797804774</v>
      </c>
      <c r="F11" s="201">
        <v>78.994696301119859</v>
      </c>
      <c r="G11" s="201">
        <v>69.653167466702726</v>
      </c>
      <c r="H11" s="201">
        <v>81.588489881857527</v>
      </c>
    </row>
    <row r="12" spans="1:8">
      <c r="A12" s="10" t="s">
        <v>54</v>
      </c>
      <c r="B12" s="201">
        <v>67.820499978535551</v>
      </c>
      <c r="C12" s="201">
        <v>90.411890040653063</v>
      </c>
      <c r="D12" s="201">
        <v>87.516254876462938</v>
      </c>
      <c r="E12" s="201">
        <v>81.734577209232967</v>
      </c>
      <c r="F12" s="201">
        <v>80.798767202273737</v>
      </c>
      <c r="G12" s="201">
        <v>79.982871095885429</v>
      </c>
      <c r="H12" s="201">
        <v>82.179930795847753</v>
      </c>
    </row>
    <row r="13" spans="1:8">
      <c r="A13" s="10" t="s">
        <v>55</v>
      </c>
      <c r="B13" s="201">
        <v>74.38736385863524</v>
      </c>
      <c r="C13" s="201">
        <v>85.370597707380071</v>
      </c>
      <c r="D13" s="201">
        <v>64.400000000000006</v>
      </c>
      <c r="E13" s="201">
        <v>74.018550779226899</v>
      </c>
      <c r="F13" s="201">
        <v>79.590425727187068</v>
      </c>
      <c r="G13" s="201">
        <v>74.949464129066712</v>
      </c>
      <c r="H13" s="201">
        <v>79.862825788751707</v>
      </c>
    </row>
    <row r="14" spans="1:8">
      <c r="A14" s="10" t="s">
        <v>56</v>
      </c>
      <c r="B14" s="201" t="s">
        <v>189</v>
      </c>
      <c r="C14" s="201" t="s">
        <v>189</v>
      </c>
      <c r="D14" s="201">
        <v>35.428571428571423</v>
      </c>
      <c r="E14" s="201">
        <v>47.612564816112432</v>
      </c>
      <c r="F14" s="201">
        <v>48.068396535273976</v>
      </c>
      <c r="G14" s="201">
        <v>52.260091854000478</v>
      </c>
      <c r="H14" s="201">
        <v>23.995472552348613</v>
      </c>
    </row>
    <row r="15" spans="1:8">
      <c r="A15" s="10" t="s">
        <v>57</v>
      </c>
      <c r="B15" s="201">
        <v>46.284418492263434</v>
      </c>
      <c r="C15" s="201">
        <v>77.786147677233615</v>
      </c>
      <c r="D15" s="201">
        <v>56.182416549130231</v>
      </c>
      <c r="E15" s="201">
        <v>66.433072797527913</v>
      </c>
      <c r="F15" s="201">
        <v>69.635010312976419</v>
      </c>
      <c r="G15" s="201">
        <v>67.744920225664401</v>
      </c>
      <c r="H15" s="201">
        <v>71.335520205048624</v>
      </c>
    </row>
    <row r="16" spans="1:8">
      <c r="A16" s="10" t="s">
        <v>81</v>
      </c>
      <c r="B16" s="201">
        <v>68.362553754548458</v>
      </c>
      <c r="C16" s="201">
        <v>87.332201820706672</v>
      </c>
      <c r="D16" s="201">
        <v>70.978627671541062</v>
      </c>
      <c r="E16" s="201">
        <v>72.021853614083057</v>
      </c>
      <c r="F16" s="201">
        <v>73.058416467096663</v>
      </c>
      <c r="G16" s="201">
        <v>72.537146061115791</v>
      </c>
      <c r="H16" s="201">
        <v>75.363995101374343</v>
      </c>
    </row>
    <row r="17" spans="1:8">
      <c r="A17" s="10" t="s">
        <v>58</v>
      </c>
      <c r="B17" s="201">
        <v>39.776397007725954</v>
      </c>
      <c r="C17" s="201">
        <v>55.598885793871865</v>
      </c>
      <c r="D17" s="201">
        <v>39.616613418530349</v>
      </c>
      <c r="E17" s="201">
        <v>60.400272892095472</v>
      </c>
      <c r="F17" s="201">
        <v>64.752131575269061</v>
      </c>
      <c r="G17" s="201">
        <v>59.423841739921635</v>
      </c>
      <c r="H17" s="201">
        <v>68.461795128461802</v>
      </c>
    </row>
    <row r="18" spans="1:8">
      <c r="A18" s="10" t="s">
        <v>59</v>
      </c>
      <c r="B18" s="201">
        <v>56.61562599877967</v>
      </c>
      <c r="C18" s="201">
        <v>37.563520717090896</v>
      </c>
      <c r="D18" s="201">
        <v>63.722397476340696</v>
      </c>
      <c r="E18" s="201">
        <v>56.249623363813114</v>
      </c>
      <c r="F18" s="201">
        <v>60.532180830959078</v>
      </c>
      <c r="G18" s="201">
        <v>59.919113954164573</v>
      </c>
      <c r="H18" s="201">
        <v>54.824088063889484</v>
      </c>
    </row>
    <row r="19" spans="1:8">
      <c r="A19" s="10" t="s">
        <v>60</v>
      </c>
      <c r="B19" s="201">
        <v>68.036335584628233</v>
      </c>
      <c r="C19" s="201">
        <v>82.949768709572155</v>
      </c>
      <c r="D19" s="201">
        <v>82.412626832018049</v>
      </c>
      <c r="E19" s="201">
        <v>74.239956103499722</v>
      </c>
      <c r="F19" s="201">
        <v>78.65332712889716</v>
      </c>
      <c r="G19" s="201">
        <v>80.407054069694638</v>
      </c>
      <c r="H19" s="201">
        <v>73.817365269461078</v>
      </c>
    </row>
    <row r="20" spans="1:8">
      <c r="A20" s="12" t="s">
        <v>30</v>
      </c>
      <c r="B20" s="202">
        <v>25.223764371764922</v>
      </c>
      <c r="C20" s="202">
        <v>53.803033274498269</v>
      </c>
      <c r="D20" s="202">
        <v>62.418106015485407</v>
      </c>
      <c r="E20" s="202">
        <v>54.342704881361037</v>
      </c>
      <c r="F20" s="202">
        <v>61.120041605597841</v>
      </c>
      <c r="G20" s="202">
        <v>50.045497876765751</v>
      </c>
      <c r="H20" s="202">
        <v>58.974130240856383</v>
      </c>
    </row>
    <row r="21" spans="1:8">
      <c r="A21" s="10" t="s">
        <v>61</v>
      </c>
      <c r="B21" s="201" t="s">
        <v>189</v>
      </c>
      <c r="C21" s="201">
        <v>59.16759982733921</v>
      </c>
      <c r="D21" s="201" t="s">
        <v>317</v>
      </c>
      <c r="E21" s="201">
        <v>52.430310188227971</v>
      </c>
      <c r="F21" s="201">
        <v>55.950277586416497</v>
      </c>
      <c r="G21" s="201">
        <v>53.863417286635851</v>
      </c>
      <c r="H21" s="201">
        <v>59.752961346633413</v>
      </c>
    </row>
    <row r="22" spans="1:8">
      <c r="A22" s="10" t="s">
        <v>62</v>
      </c>
      <c r="B22" s="201">
        <v>58.971769032047852</v>
      </c>
      <c r="C22" s="201">
        <v>81.056941778630843</v>
      </c>
      <c r="D22" s="201">
        <v>63.362609786700133</v>
      </c>
      <c r="E22" s="201">
        <v>64.493226447924428</v>
      </c>
      <c r="F22" s="201">
        <v>70.924352826234497</v>
      </c>
      <c r="G22" s="201">
        <v>67.402304219212212</v>
      </c>
      <c r="H22" s="201">
        <v>65.039775386055226</v>
      </c>
    </row>
    <row r="23" spans="1:8">
      <c r="A23" s="10" t="s">
        <v>63</v>
      </c>
      <c r="B23" s="201" t="s">
        <v>189</v>
      </c>
      <c r="C23" s="201">
        <v>84.845199373569443</v>
      </c>
      <c r="D23" s="201">
        <v>84.130982367758193</v>
      </c>
      <c r="E23" s="201">
        <v>81.909528205626543</v>
      </c>
      <c r="F23" s="201">
        <v>84.225243615914962</v>
      </c>
      <c r="G23" s="201">
        <v>85.003708893101461</v>
      </c>
      <c r="H23" s="201">
        <v>87.259408216029883</v>
      </c>
    </row>
    <row r="24" spans="1:8">
      <c r="A24" s="279" t="s">
        <v>477</v>
      </c>
      <c r="B24" s="279"/>
      <c r="C24" s="279"/>
      <c r="D24" s="279"/>
      <c r="E24" s="279"/>
      <c r="F24" s="279"/>
      <c r="G24" s="279"/>
      <c r="H24" s="279"/>
    </row>
  </sheetData>
  <mergeCells count="10">
    <mergeCell ref="A1:H1"/>
    <mergeCell ref="A24:H24"/>
    <mergeCell ref="A2:H2"/>
    <mergeCell ref="A3:A5"/>
    <mergeCell ref="B3:D3"/>
    <mergeCell ref="E3:H3"/>
    <mergeCell ref="D4:D5"/>
    <mergeCell ref="E4:E5"/>
    <mergeCell ref="F4:F5"/>
    <mergeCell ref="H4:H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14" sqref="E14"/>
    </sheetView>
  </sheetViews>
  <sheetFormatPr defaultRowHeight="16.5"/>
  <cols>
    <col min="2" max="4" width="9.375" bestFit="1" customWidth="1"/>
    <col min="5" max="5" width="15.25" bestFit="1" customWidth="1"/>
    <col min="6" max="8" width="18.125" bestFit="1" customWidth="1"/>
  </cols>
  <sheetData>
    <row r="1" spans="1:8" ht="30" customHeight="1">
      <c r="A1" s="269" t="s">
        <v>1274</v>
      </c>
      <c r="B1" s="269"/>
      <c r="C1" s="269"/>
      <c r="D1" s="269"/>
      <c r="E1" s="269"/>
      <c r="F1" s="269"/>
      <c r="G1" s="269"/>
      <c r="H1" s="269"/>
    </row>
    <row r="2" spans="1:8" ht="20.25" customHeight="1">
      <c r="A2" s="276" t="s">
        <v>678</v>
      </c>
      <c r="B2" s="276"/>
      <c r="C2" s="276"/>
      <c r="D2" s="276"/>
      <c r="E2" s="276"/>
      <c r="F2" s="276"/>
      <c r="G2" s="276"/>
      <c r="H2" s="276"/>
    </row>
    <row r="3" spans="1:8" ht="16.5" customHeight="1">
      <c r="A3" s="24" t="s">
        <v>64</v>
      </c>
      <c r="B3" s="24" t="s">
        <v>1279</v>
      </c>
      <c r="C3" s="24" t="s">
        <v>679</v>
      </c>
      <c r="D3" s="24" t="s">
        <v>71</v>
      </c>
      <c r="E3" s="24" t="s">
        <v>72</v>
      </c>
      <c r="F3" s="24" t="s">
        <v>1280</v>
      </c>
      <c r="G3" s="24" t="s">
        <v>1281</v>
      </c>
      <c r="H3" s="24" t="s">
        <v>1282</v>
      </c>
    </row>
    <row r="4" spans="1:8">
      <c r="A4" s="68" t="s">
        <v>30</v>
      </c>
      <c r="B4" s="69">
        <v>1967205</v>
      </c>
      <c r="C4" s="69">
        <v>1918485</v>
      </c>
      <c r="D4" s="239">
        <v>1908996</v>
      </c>
      <c r="E4" s="249">
        <v>1804217</v>
      </c>
      <c r="F4" s="245">
        <f>(C4-B4)/B4</f>
        <v>-2.4766102160171409E-2</v>
      </c>
      <c r="G4" s="245">
        <f>(D4-C4)/C4</f>
        <v>-4.9460902743571102E-3</v>
      </c>
      <c r="H4" s="245">
        <f>(E4-D4)/D4</f>
        <v>-5.4886966761585672E-2</v>
      </c>
    </row>
    <row r="5" spans="1:8">
      <c r="A5" s="33" t="s">
        <v>32</v>
      </c>
      <c r="B5" s="70">
        <v>242988</v>
      </c>
      <c r="C5" s="70">
        <v>245422</v>
      </c>
      <c r="D5" s="238">
        <v>238382</v>
      </c>
      <c r="E5" s="226">
        <v>214156</v>
      </c>
      <c r="F5" s="246">
        <f t="shared" ref="F5:F32" si="0">(C5-B5)/B5</f>
        <v>1.0016955569822378E-2</v>
      </c>
      <c r="G5" s="246">
        <f t="shared" ref="G5:G32" si="1">(D5-C5)/C5</f>
        <v>-2.868528493778064E-2</v>
      </c>
      <c r="H5" s="246">
        <f t="shared" ref="H5:H32" si="2">(E5-D5)/D5</f>
        <v>-0.1016268006812595</v>
      </c>
    </row>
    <row r="6" spans="1:8">
      <c r="A6" s="33" t="s">
        <v>43</v>
      </c>
      <c r="B6" s="70">
        <v>62004</v>
      </c>
      <c r="C6" s="70">
        <v>60082</v>
      </c>
      <c r="D6" s="238">
        <v>58137</v>
      </c>
      <c r="E6" s="226">
        <v>52350</v>
      </c>
      <c r="F6" s="246">
        <f t="shared" si="0"/>
        <v>-3.0998000129023935E-2</v>
      </c>
      <c r="G6" s="246">
        <f t="shared" si="1"/>
        <v>-3.2372424353383708E-2</v>
      </c>
      <c r="H6" s="246">
        <f t="shared" si="2"/>
        <v>-9.9540739976262962E-2</v>
      </c>
    </row>
    <row r="7" spans="1:8">
      <c r="A7" s="33" t="s">
        <v>44</v>
      </c>
      <c r="B7" s="70">
        <v>61915</v>
      </c>
      <c r="C7" s="70">
        <v>74475</v>
      </c>
      <c r="D7" s="238">
        <v>82236</v>
      </c>
      <c r="E7" s="226">
        <v>90296</v>
      </c>
      <c r="F7" s="246">
        <f t="shared" si="0"/>
        <v>0.20285875797464265</v>
      </c>
      <c r="G7" s="246">
        <f t="shared" si="1"/>
        <v>0.10420946626384693</v>
      </c>
      <c r="H7" s="246">
        <f t="shared" si="2"/>
        <v>9.8010603628581161E-2</v>
      </c>
    </row>
    <row r="8" spans="1:8">
      <c r="A8" s="33" t="s">
        <v>45</v>
      </c>
      <c r="B8" s="70">
        <v>40189</v>
      </c>
      <c r="C8" s="70">
        <v>36702</v>
      </c>
      <c r="D8" s="238">
        <v>34876</v>
      </c>
      <c r="E8" s="226">
        <v>30601</v>
      </c>
      <c r="F8" s="246">
        <f t="shared" si="0"/>
        <v>-8.676503520863918E-2</v>
      </c>
      <c r="G8" s="246">
        <f t="shared" si="1"/>
        <v>-4.9752057108604433E-2</v>
      </c>
      <c r="H8" s="246">
        <f t="shared" si="2"/>
        <v>-0.12257713040486294</v>
      </c>
    </row>
    <row r="9" spans="1:8">
      <c r="A9" s="33" t="s">
        <v>29</v>
      </c>
      <c r="B9" s="70">
        <v>36529</v>
      </c>
      <c r="C9" s="70">
        <v>33743</v>
      </c>
      <c r="D9" s="238">
        <v>32476</v>
      </c>
      <c r="E9" s="226">
        <v>28979</v>
      </c>
      <c r="F9" s="246">
        <f t="shared" si="0"/>
        <v>-7.6268170494675463E-2</v>
      </c>
      <c r="G9" s="246">
        <f t="shared" si="1"/>
        <v>-3.7548528583706248E-2</v>
      </c>
      <c r="H9" s="246">
        <f t="shared" si="2"/>
        <v>-0.10767951718191895</v>
      </c>
    </row>
    <row r="10" spans="1:8">
      <c r="A10" s="33" t="s">
        <v>4</v>
      </c>
      <c r="B10" s="70">
        <v>46451</v>
      </c>
      <c r="C10" s="70">
        <v>45428</v>
      </c>
      <c r="D10" s="238">
        <v>43294</v>
      </c>
      <c r="E10" s="226">
        <v>38037</v>
      </c>
      <c r="F10" s="246">
        <f t="shared" si="0"/>
        <v>-2.2023207250651225E-2</v>
      </c>
      <c r="G10" s="246">
        <f t="shared" si="1"/>
        <v>-4.6975433653253497E-2</v>
      </c>
      <c r="H10" s="246">
        <f t="shared" si="2"/>
        <v>-0.12142560170000462</v>
      </c>
    </row>
    <row r="11" spans="1:8">
      <c r="A11" s="241" t="s">
        <v>65</v>
      </c>
      <c r="B11" s="242">
        <v>490076</v>
      </c>
      <c r="C11" s="242">
        <v>495852</v>
      </c>
      <c r="D11" s="243">
        <v>489401</v>
      </c>
      <c r="E11" s="244">
        <v>454419</v>
      </c>
      <c r="F11" s="247">
        <f t="shared" si="0"/>
        <v>1.1785927080697688E-2</v>
      </c>
      <c r="G11" s="247">
        <f t="shared" si="1"/>
        <v>-1.3009930382452829E-2</v>
      </c>
      <c r="H11" s="247">
        <f t="shared" si="2"/>
        <v>-7.1479216429880615E-2</v>
      </c>
    </row>
    <row r="12" spans="1:8">
      <c r="A12" s="33" t="s">
        <v>33</v>
      </c>
      <c r="B12" s="70">
        <v>301389</v>
      </c>
      <c r="C12" s="70">
        <v>293488</v>
      </c>
      <c r="D12" s="238">
        <v>290168</v>
      </c>
      <c r="E12" s="226">
        <v>271696</v>
      </c>
      <c r="F12" s="246">
        <f t="shared" si="0"/>
        <v>-2.621528987454751E-2</v>
      </c>
      <c r="G12" s="246">
        <f t="shared" si="1"/>
        <v>-1.1312217194570135E-2</v>
      </c>
      <c r="H12" s="246">
        <f t="shared" si="2"/>
        <v>-6.3659673017010837E-2</v>
      </c>
    </row>
    <row r="13" spans="1:8">
      <c r="A13" s="241" t="s">
        <v>66</v>
      </c>
      <c r="B13" s="242">
        <v>301389</v>
      </c>
      <c r="C13" s="242">
        <v>293488</v>
      </c>
      <c r="D13" s="243">
        <v>290168</v>
      </c>
      <c r="E13" s="244">
        <v>271696</v>
      </c>
      <c r="F13" s="247">
        <f t="shared" si="0"/>
        <v>-2.621528987454751E-2</v>
      </c>
      <c r="G13" s="247">
        <f t="shared" si="1"/>
        <v>-1.1312217194570135E-2</v>
      </c>
      <c r="H13" s="247">
        <f t="shared" si="2"/>
        <v>-6.3659673017010837E-2</v>
      </c>
    </row>
    <row r="14" spans="1:8">
      <c r="A14" s="33" t="s">
        <v>34</v>
      </c>
      <c r="B14" s="70">
        <v>270934</v>
      </c>
      <c r="C14" s="70">
        <v>272620</v>
      </c>
      <c r="D14" s="238">
        <v>278765</v>
      </c>
      <c r="E14" s="226">
        <v>278137</v>
      </c>
      <c r="F14" s="246">
        <f t="shared" si="0"/>
        <v>6.2229177585685072E-3</v>
      </c>
      <c r="G14" s="246">
        <f t="shared" si="1"/>
        <v>2.2540532609493066E-2</v>
      </c>
      <c r="H14" s="246">
        <f t="shared" si="2"/>
        <v>-2.2527935716463686E-3</v>
      </c>
    </row>
    <row r="15" spans="1:8">
      <c r="A15" s="33" t="s">
        <v>36</v>
      </c>
      <c r="B15" s="70">
        <v>138098</v>
      </c>
      <c r="C15" s="70">
        <v>145512</v>
      </c>
      <c r="D15" s="238">
        <v>153587</v>
      </c>
      <c r="E15" s="226">
        <v>152666</v>
      </c>
      <c r="F15" s="246">
        <f t="shared" si="0"/>
        <v>5.3686512476647019E-2</v>
      </c>
      <c r="G15" s="246">
        <f t="shared" si="1"/>
        <v>5.5493704986530321E-2</v>
      </c>
      <c r="H15" s="246">
        <f t="shared" si="2"/>
        <v>-5.9966012748474806E-3</v>
      </c>
    </row>
    <row r="16" spans="1:8">
      <c r="A16" s="33" t="s">
        <v>24</v>
      </c>
      <c r="B16" s="70">
        <v>29577</v>
      </c>
      <c r="C16" s="70">
        <v>27375</v>
      </c>
      <c r="D16" s="238">
        <v>27308</v>
      </c>
      <c r="E16" s="226">
        <v>24314</v>
      </c>
      <c r="F16" s="246">
        <f t="shared" si="0"/>
        <v>-7.44497413530784E-2</v>
      </c>
      <c r="G16" s="246">
        <f t="shared" si="1"/>
        <v>-2.4474885844748859E-3</v>
      </c>
      <c r="H16" s="246">
        <f t="shared" si="2"/>
        <v>-0.10963820125970411</v>
      </c>
    </row>
    <row r="17" spans="1:8">
      <c r="A17" s="33" t="s">
        <v>39</v>
      </c>
      <c r="B17" s="70">
        <v>83830</v>
      </c>
      <c r="C17" s="70">
        <v>73924</v>
      </c>
      <c r="D17" s="238">
        <v>68601</v>
      </c>
      <c r="E17" s="226">
        <v>61113</v>
      </c>
      <c r="F17" s="246">
        <f t="shared" si="0"/>
        <v>-0.11816772038649648</v>
      </c>
      <c r="G17" s="246">
        <f t="shared" si="1"/>
        <v>-7.2006384935880088E-2</v>
      </c>
      <c r="H17" s="246">
        <f t="shared" si="2"/>
        <v>-0.10915292779988629</v>
      </c>
    </row>
    <row r="18" spans="1:8">
      <c r="A18" s="33" t="s">
        <v>26</v>
      </c>
      <c r="B18" s="70">
        <v>53145</v>
      </c>
      <c r="C18" s="70">
        <v>48792</v>
      </c>
      <c r="D18" s="238">
        <v>45349</v>
      </c>
      <c r="E18" s="226">
        <v>37686</v>
      </c>
      <c r="F18" s="246">
        <f t="shared" si="0"/>
        <v>-8.1907987581145925E-2</v>
      </c>
      <c r="G18" s="246">
        <f t="shared" si="1"/>
        <v>-7.0564846696179698E-2</v>
      </c>
      <c r="H18" s="246">
        <f t="shared" si="2"/>
        <v>-0.16897836776996186</v>
      </c>
    </row>
    <row r="19" spans="1:8">
      <c r="A19" s="241" t="s">
        <v>67</v>
      </c>
      <c r="B19" s="242">
        <v>575584</v>
      </c>
      <c r="C19" s="242">
        <v>568223</v>
      </c>
      <c r="D19" s="243">
        <v>573610</v>
      </c>
      <c r="E19" s="244">
        <v>553916</v>
      </c>
      <c r="F19" s="247">
        <f t="shared" si="0"/>
        <v>-1.2788750208483905E-2</v>
      </c>
      <c r="G19" s="247">
        <f t="shared" si="1"/>
        <v>9.4804328582264365E-3</v>
      </c>
      <c r="H19" s="247">
        <f t="shared" si="2"/>
        <v>-3.433343212287094E-2</v>
      </c>
    </row>
    <row r="20" spans="1:8">
      <c r="A20" s="33" t="s">
        <v>35</v>
      </c>
      <c r="B20" s="70">
        <v>97980</v>
      </c>
      <c r="C20" s="70">
        <v>90118</v>
      </c>
      <c r="D20" s="238">
        <v>98182</v>
      </c>
      <c r="E20" s="226">
        <v>117377</v>
      </c>
      <c r="F20" s="246">
        <f t="shared" si="0"/>
        <v>-8.0240865482751583E-2</v>
      </c>
      <c r="G20" s="246">
        <f t="shared" si="1"/>
        <v>8.9482678266273111E-2</v>
      </c>
      <c r="H20" s="246">
        <f t="shared" si="2"/>
        <v>0.19550426758468967</v>
      </c>
    </row>
    <row r="21" spans="1:8">
      <c r="A21" s="33" t="s">
        <v>38</v>
      </c>
      <c r="B21" s="70">
        <v>34157</v>
      </c>
      <c r="C21" s="70">
        <v>31886</v>
      </c>
      <c r="D21" s="238">
        <v>30672</v>
      </c>
      <c r="E21" s="226">
        <v>26905</v>
      </c>
      <c r="F21" s="246">
        <f t="shared" si="0"/>
        <v>-6.6487103668354947E-2</v>
      </c>
      <c r="G21" s="246">
        <f t="shared" si="1"/>
        <v>-3.8073135545380415E-2</v>
      </c>
      <c r="H21" s="246">
        <f t="shared" si="2"/>
        <v>-0.12281559728742827</v>
      </c>
    </row>
    <row r="22" spans="1:8">
      <c r="A22" s="33" t="s">
        <v>40</v>
      </c>
      <c r="B22" s="70">
        <v>73673</v>
      </c>
      <c r="C22" s="70">
        <v>69368</v>
      </c>
      <c r="D22" s="238">
        <v>65848</v>
      </c>
      <c r="E22" s="226">
        <v>61254</v>
      </c>
      <c r="F22" s="246">
        <f t="shared" si="0"/>
        <v>-5.8433890299024065E-2</v>
      </c>
      <c r="G22" s="246">
        <f t="shared" si="1"/>
        <v>-5.0743858839810863E-2</v>
      </c>
      <c r="H22" s="246">
        <f t="shared" si="2"/>
        <v>-6.9766735512088451E-2</v>
      </c>
    </row>
    <row r="23" spans="1:8">
      <c r="A23" s="241" t="s">
        <v>68</v>
      </c>
      <c r="B23" s="242">
        <v>205810</v>
      </c>
      <c r="C23" s="242">
        <v>191372</v>
      </c>
      <c r="D23" s="243">
        <v>194702</v>
      </c>
      <c r="E23" s="244">
        <v>205536</v>
      </c>
      <c r="F23" s="247">
        <f t="shared" si="0"/>
        <v>-7.0152082017394687E-2</v>
      </c>
      <c r="G23" s="247">
        <f t="shared" si="1"/>
        <v>1.7400664674037999E-2</v>
      </c>
      <c r="H23" s="247">
        <f t="shared" si="2"/>
        <v>5.5644009820135384E-2</v>
      </c>
    </row>
    <row r="24" spans="1:8">
      <c r="A24" s="33" t="s">
        <v>42</v>
      </c>
      <c r="B24" s="70">
        <v>86238</v>
      </c>
      <c r="C24" s="70">
        <v>79579</v>
      </c>
      <c r="D24" s="238">
        <v>76194</v>
      </c>
      <c r="E24" s="226">
        <v>35046</v>
      </c>
      <c r="F24" s="246">
        <f t="shared" si="0"/>
        <v>-7.7216540272269762E-2</v>
      </c>
      <c r="G24" s="246">
        <f t="shared" si="1"/>
        <v>-4.2536347528870679E-2</v>
      </c>
      <c r="H24" s="246">
        <f t="shared" si="2"/>
        <v>-0.54004252303330968</v>
      </c>
    </row>
    <row r="25" spans="1:8">
      <c r="A25" s="33" t="s">
        <v>5</v>
      </c>
      <c r="B25" s="70">
        <v>45542</v>
      </c>
      <c r="C25" s="70">
        <v>42394</v>
      </c>
      <c r="D25" s="238">
        <v>43513</v>
      </c>
      <c r="E25" s="226">
        <v>32722</v>
      </c>
      <c r="F25" s="246">
        <f t="shared" si="0"/>
        <v>-6.9123007333889597E-2</v>
      </c>
      <c r="G25" s="246">
        <f t="shared" si="1"/>
        <v>2.6395244610086334E-2</v>
      </c>
      <c r="H25" s="246">
        <f t="shared" si="2"/>
        <v>-0.24799485211316158</v>
      </c>
    </row>
    <row r="26" spans="1:8">
      <c r="A26" s="33" t="s">
        <v>41</v>
      </c>
      <c r="B26" s="70">
        <v>42696</v>
      </c>
      <c r="C26" s="70">
        <v>41624</v>
      </c>
      <c r="D26" s="238">
        <v>38758</v>
      </c>
      <c r="E26" s="226">
        <v>64575</v>
      </c>
      <c r="F26" s="246">
        <f t="shared" si="0"/>
        <v>-2.5107738429829492E-2</v>
      </c>
      <c r="G26" s="246">
        <f t="shared" si="1"/>
        <v>-6.8854507015183544E-2</v>
      </c>
      <c r="H26" s="246">
        <f t="shared" si="2"/>
        <v>0.66610764229320396</v>
      </c>
    </row>
    <row r="27" spans="1:8">
      <c r="A27" s="33" t="s">
        <v>48</v>
      </c>
      <c r="B27" s="70">
        <v>58841</v>
      </c>
      <c r="C27" s="70">
        <v>54269</v>
      </c>
      <c r="D27" s="238">
        <v>53014</v>
      </c>
      <c r="E27" s="226">
        <v>46641</v>
      </c>
      <c r="F27" s="246">
        <f t="shared" si="0"/>
        <v>-7.7700922825920699E-2</v>
      </c>
      <c r="G27" s="246">
        <f t="shared" si="1"/>
        <v>-2.3125541285079879E-2</v>
      </c>
      <c r="H27" s="246">
        <f t="shared" si="2"/>
        <v>-0.12021352850190516</v>
      </c>
    </row>
    <row r="28" spans="1:8">
      <c r="A28" s="241" t="s">
        <v>69</v>
      </c>
      <c r="B28" s="242">
        <v>233317</v>
      </c>
      <c r="C28" s="242">
        <v>217866</v>
      </c>
      <c r="D28" s="243">
        <v>211479</v>
      </c>
      <c r="E28" s="244">
        <v>178984</v>
      </c>
      <c r="F28" s="247">
        <f t="shared" si="0"/>
        <v>-6.6223207053065142E-2</v>
      </c>
      <c r="G28" s="247">
        <f t="shared" si="1"/>
        <v>-2.9316185178045219E-2</v>
      </c>
      <c r="H28" s="247">
        <f t="shared" si="2"/>
        <v>-0.15365591855456098</v>
      </c>
    </row>
    <row r="29" spans="1:8">
      <c r="A29" s="33" t="s">
        <v>46</v>
      </c>
      <c r="B29" s="70">
        <v>61500</v>
      </c>
      <c r="C29" s="70">
        <v>57362</v>
      </c>
      <c r="D29" s="238">
        <v>56267</v>
      </c>
      <c r="E29" s="226">
        <v>45373</v>
      </c>
      <c r="F29" s="246">
        <f t="shared" si="0"/>
        <v>-6.728455284552845E-2</v>
      </c>
      <c r="G29" s="246">
        <f t="shared" si="1"/>
        <v>-1.9089292563020815E-2</v>
      </c>
      <c r="H29" s="246">
        <f t="shared" si="2"/>
        <v>-0.19361259708177084</v>
      </c>
    </row>
    <row r="30" spans="1:8">
      <c r="A30" s="33" t="s">
        <v>37</v>
      </c>
      <c r="B30" s="70">
        <v>50364</v>
      </c>
      <c r="C30" s="70">
        <v>47808</v>
      </c>
      <c r="D30" s="238">
        <v>47009</v>
      </c>
      <c r="E30" s="226">
        <v>51750</v>
      </c>
      <c r="F30" s="246">
        <f t="shared" si="0"/>
        <v>-5.0750536097212293E-2</v>
      </c>
      <c r="G30" s="246">
        <f t="shared" si="1"/>
        <v>-1.671268406961178E-2</v>
      </c>
      <c r="H30" s="246">
        <f t="shared" si="2"/>
        <v>0.10085302814354698</v>
      </c>
    </row>
    <row r="31" spans="1:8">
      <c r="A31" s="33" t="s">
        <v>47</v>
      </c>
      <c r="B31" s="70">
        <v>49165</v>
      </c>
      <c r="C31" s="70">
        <v>46514</v>
      </c>
      <c r="D31" s="238">
        <v>46360</v>
      </c>
      <c r="E31" s="226">
        <v>42543</v>
      </c>
      <c r="F31" s="246">
        <f t="shared" si="0"/>
        <v>-5.3920471880402727E-2</v>
      </c>
      <c r="G31" s="246">
        <f t="shared" si="1"/>
        <v>-3.3108311476114718E-3</v>
      </c>
      <c r="H31" s="246">
        <f t="shared" si="2"/>
        <v>-8.2333908541846426E-2</v>
      </c>
    </row>
    <row r="32" spans="1:8">
      <c r="A32" s="241" t="s">
        <v>70</v>
      </c>
      <c r="B32" s="242">
        <v>161029</v>
      </c>
      <c r="C32" s="242">
        <v>151684</v>
      </c>
      <c r="D32" s="243">
        <v>149636</v>
      </c>
      <c r="E32" s="240">
        <v>139666</v>
      </c>
      <c r="F32" s="247">
        <f t="shared" si="0"/>
        <v>-5.8033025107278813E-2</v>
      </c>
      <c r="G32" s="247">
        <f t="shared" si="1"/>
        <v>-1.3501753645737191E-2</v>
      </c>
      <c r="H32" s="247">
        <f t="shared" si="2"/>
        <v>-6.66283514662247E-2</v>
      </c>
    </row>
    <row r="33" spans="1:8" ht="16.5" customHeight="1">
      <c r="A33" s="277" t="s">
        <v>1520</v>
      </c>
      <c r="B33" s="277"/>
      <c r="C33" s="277"/>
      <c r="D33" s="277"/>
      <c r="E33" s="277"/>
      <c r="F33" s="277"/>
      <c r="G33" s="277"/>
      <c r="H33" s="277"/>
    </row>
  </sheetData>
  <mergeCells count="3">
    <mergeCell ref="A1:H1"/>
    <mergeCell ref="A2:H2"/>
    <mergeCell ref="A33:H33"/>
  </mergeCells>
  <phoneticPr fontId="1" type="noConversion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H30" sqref="H30"/>
    </sheetView>
  </sheetViews>
  <sheetFormatPr defaultRowHeight="16.5"/>
  <cols>
    <col min="1" max="3" width="20.625" customWidth="1"/>
    <col min="4" max="4" width="33.75" customWidth="1"/>
    <col min="5" max="5" width="25.75" customWidth="1"/>
  </cols>
  <sheetData>
    <row r="1" spans="1:5" ht="26.25">
      <c r="A1" s="269" t="s">
        <v>1492</v>
      </c>
      <c r="B1" s="269"/>
      <c r="C1" s="269"/>
      <c r="D1" s="269"/>
      <c r="E1" s="269"/>
    </row>
    <row r="2" spans="1:5">
      <c r="A2" s="338" t="s">
        <v>332</v>
      </c>
      <c r="B2" s="338"/>
      <c r="C2" s="338"/>
      <c r="D2" s="338"/>
      <c r="E2" s="338"/>
    </row>
    <row r="3" spans="1:5" ht="24.75" customHeight="1">
      <c r="A3" s="192" t="s">
        <v>2</v>
      </c>
      <c r="B3" s="192" t="s">
        <v>333</v>
      </c>
      <c r="C3" s="192" t="s">
        <v>516</v>
      </c>
      <c r="D3" s="192" t="s">
        <v>1491</v>
      </c>
      <c r="E3" s="192" t="s">
        <v>480</v>
      </c>
    </row>
    <row r="4" spans="1:5" ht="19.5" customHeight="1">
      <c r="A4" s="10" t="s">
        <v>3</v>
      </c>
      <c r="B4" s="10">
        <v>166</v>
      </c>
      <c r="C4" s="193">
        <v>721190</v>
      </c>
      <c r="D4" s="10" t="s">
        <v>481</v>
      </c>
      <c r="E4" s="10" t="s">
        <v>482</v>
      </c>
    </row>
    <row r="5" spans="1:5">
      <c r="A5" s="10" t="s">
        <v>336</v>
      </c>
      <c r="B5" s="10">
        <v>31</v>
      </c>
      <c r="C5" s="193">
        <v>169197</v>
      </c>
      <c r="D5" s="10" t="s">
        <v>483</v>
      </c>
      <c r="E5" s="10" t="s">
        <v>484</v>
      </c>
    </row>
    <row r="6" spans="1:5">
      <c r="A6" s="10" t="s">
        <v>338</v>
      </c>
      <c r="B6" s="10">
        <v>9</v>
      </c>
      <c r="C6" s="193">
        <v>37554</v>
      </c>
      <c r="D6" s="10" t="s">
        <v>485</v>
      </c>
      <c r="E6" s="10" t="s">
        <v>486</v>
      </c>
    </row>
    <row r="7" spans="1:5">
      <c r="A7" s="10" t="s">
        <v>340</v>
      </c>
      <c r="B7" s="10">
        <v>6</v>
      </c>
      <c r="C7" s="193">
        <v>42715</v>
      </c>
      <c r="D7" s="10" t="s">
        <v>487</v>
      </c>
      <c r="E7" s="10" t="s">
        <v>488</v>
      </c>
    </row>
    <row r="8" spans="1:5">
      <c r="A8" s="10" t="s">
        <v>14</v>
      </c>
      <c r="B8" s="10">
        <v>10</v>
      </c>
      <c r="C8" s="193">
        <v>42135</v>
      </c>
      <c r="D8" s="10" t="s">
        <v>489</v>
      </c>
      <c r="E8" s="10" t="s">
        <v>490</v>
      </c>
    </row>
    <row r="9" spans="1:5">
      <c r="A9" s="10" t="s">
        <v>343</v>
      </c>
      <c r="B9" s="10">
        <v>6</v>
      </c>
      <c r="C9" s="193">
        <v>23780</v>
      </c>
      <c r="D9" s="10" t="s">
        <v>491</v>
      </c>
      <c r="E9" s="10" t="s">
        <v>492</v>
      </c>
    </row>
    <row r="10" spans="1:5">
      <c r="A10" s="10" t="s">
        <v>345</v>
      </c>
      <c r="B10" s="10">
        <v>5</v>
      </c>
      <c r="C10" s="193">
        <v>26700</v>
      </c>
      <c r="D10" s="10" t="s">
        <v>493</v>
      </c>
      <c r="E10" s="10" t="s">
        <v>494</v>
      </c>
    </row>
    <row r="11" spans="1:5">
      <c r="A11" s="10" t="s">
        <v>347</v>
      </c>
      <c r="B11" s="10">
        <v>2</v>
      </c>
      <c r="C11" s="193">
        <v>10950</v>
      </c>
      <c r="D11" s="10" t="s">
        <v>495</v>
      </c>
      <c r="E11" s="10" t="s">
        <v>496</v>
      </c>
    </row>
    <row r="12" spans="1:5">
      <c r="A12" s="10" t="s">
        <v>349</v>
      </c>
      <c r="B12" s="10">
        <v>1</v>
      </c>
      <c r="C12" s="193">
        <v>3509</v>
      </c>
      <c r="D12" s="10" t="s">
        <v>497</v>
      </c>
      <c r="E12" s="10" t="s">
        <v>498</v>
      </c>
    </row>
    <row r="13" spans="1:5">
      <c r="A13" s="10" t="s">
        <v>15</v>
      </c>
      <c r="B13" s="10">
        <v>37</v>
      </c>
      <c r="C13" s="193">
        <v>164343</v>
      </c>
      <c r="D13" s="10" t="s">
        <v>499</v>
      </c>
      <c r="E13" s="10" t="s">
        <v>500</v>
      </c>
    </row>
    <row r="14" spans="1:5">
      <c r="A14" s="10" t="s">
        <v>16</v>
      </c>
      <c r="B14" s="10">
        <v>7</v>
      </c>
      <c r="C14" s="193">
        <v>29724</v>
      </c>
      <c r="D14" s="10" t="s">
        <v>501</v>
      </c>
      <c r="E14" s="10" t="s">
        <v>502</v>
      </c>
    </row>
    <row r="15" spans="1:5" ht="16.5" customHeight="1">
      <c r="A15" s="10" t="s">
        <v>17</v>
      </c>
      <c r="B15" s="10">
        <v>6</v>
      </c>
      <c r="C15" s="193">
        <v>17569</v>
      </c>
      <c r="D15" s="10" t="s">
        <v>503</v>
      </c>
      <c r="E15" s="10" t="s">
        <v>504</v>
      </c>
    </row>
    <row r="16" spans="1:5">
      <c r="A16" s="10" t="s">
        <v>18</v>
      </c>
      <c r="B16" s="10">
        <v>8</v>
      </c>
      <c r="C16" s="193">
        <v>27754</v>
      </c>
      <c r="D16" s="10" t="s">
        <v>505</v>
      </c>
      <c r="E16" s="10" t="s">
        <v>506</v>
      </c>
    </row>
    <row r="17" spans="1:5">
      <c r="A17" s="10" t="s">
        <v>19</v>
      </c>
      <c r="B17" s="10">
        <v>10</v>
      </c>
      <c r="C17" s="193">
        <v>37160</v>
      </c>
      <c r="D17" s="10" t="s">
        <v>507</v>
      </c>
      <c r="E17" s="10" t="s">
        <v>508</v>
      </c>
    </row>
    <row r="18" spans="1:5">
      <c r="A18" s="12" t="s">
        <v>20</v>
      </c>
      <c r="B18" s="12">
        <v>5</v>
      </c>
      <c r="C18" s="194">
        <v>14204</v>
      </c>
      <c r="D18" s="12" t="s">
        <v>478</v>
      </c>
      <c r="E18" s="12" t="s">
        <v>479</v>
      </c>
    </row>
    <row r="19" spans="1:5">
      <c r="A19" s="10" t="s">
        <v>21</v>
      </c>
      <c r="B19" s="10">
        <v>9</v>
      </c>
      <c r="C19" s="193">
        <v>27368</v>
      </c>
      <c r="D19" s="10" t="s">
        <v>509</v>
      </c>
      <c r="E19" s="10" t="s">
        <v>510</v>
      </c>
    </row>
    <row r="20" spans="1:5">
      <c r="A20" s="10" t="s">
        <v>22</v>
      </c>
      <c r="B20" s="10">
        <v>9</v>
      </c>
      <c r="C20" s="193">
        <v>33599</v>
      </c>
      <c r="D20" s="10" t="s">
        <v>511</v>
      </c>
      <c r="E20" s="10" t="s">
        <v>512</v>
      </c>
    </row>
    <row r="21" spans="1:5">
      <c r="A21" s="10" t="s">
        <v>23</v>
      </c>
      <c r="B21" s="10">
        <v>5</v>
      </c>
      <c r="C21" s="193">
        <v>12929</v>
      </c>
      <c r="D21" s="10" t="s">
        <v>513</v>
      </c>
      <c r="E21" s="10" t="s">
        <v>514</v>
      </c>
    </row>
    <row r="22" spans="1:5">
      <c r="A22" s="346" t="s">
        <v>515</v>
      </c>
      <c r="B22" s="346"/>
      <c r="C22" s="346"/>
      <c r="D22" s="346"/>
      <c r="E22" s="346"/>
    </row>
  </sheetData>
  <mergeCells count="3">
    <mergeCell ref="A22:E22"/>
    <mergeCell ref="A2:E2"/>
    <mergeCell ref="A1:E1"/>
  </mergeCells>
  <phoneticPr fontId="1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28" sqref="A28:N28"/>
    </sheetView>
  </sheetViews>
  <sheetFormatPr defaultRowHeight="16.5"/>
  <sheetData>
    <row r="1" spans="1:14" ht="26.25">
      <c r="A1" s="269" t="s">
        <v>1494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>
      <c r="A2" s="338" t="s">
        <v>1493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>
      <c r="A3" s="339" t="s">
        <v>74</v>
      </c>
      <c r="B3" s="339" t="s">
        <v>318</v>
      </c>
      <c r="C3" s="339" t="s">
        <v>319</v>
      </c>
      <c r="D3" s="339" t="s">
        <v>320</v>
      </c>
      <c r="E3" s="339" t="s">
        <v>321</v>
      </c>
      <c r="F3" s="339" t="s">
        <v>330</v>
      </c>
      <c r="G3" s="339" t="s">
        <v>322</v>
      </c>
      <c r="H3" s="339" t="s">
        <v>323</v>
      </c>
      <c r="I3" s="339" t="s">
        <v>324</v>
      </c>
      <c r="J3" s="339" t="s">
        <v>325</v>
      </c>
      <c r="K3" s="339" t="s">
        <v>326</v>
      </c>
      <c r="L3" s="339" t="s">
        <v>327</v>
      </c>
      <c r="M3" s="339" t="s">
        <v>328</v>
      </c>
      <c r="N3" s="339" t="s">
        <v>329</v>
      </c>
    </row>
    <row r="4" spans="1:14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</row>
    <row r="5" spans="1:14">
      <c r="A5" s="10" t="s">
        <v>331</v>
      </c>
      <c r="B5" s="201">
        <v>65.263831526139001</v>
      </c>
      <c r="C5" s="201">
        <v>69.341702995681203</v>
      </c>
      <c r="D5" s="201">
        <v>61.765234585655229</v>
      </c>
      <c r="E5" s="201">
        <v>55.297061328790463</v>
      </c>
      <c r="F5" s="201">
        <v>72.510472852722941</v>
      </c>
      <c r="G5" s="201">
        <v>68.465285681766446</v>
      </c>
      <c r="H5" s="201">
        <v>67.458121155864774</v>
      </c>
      <c r="I5" s="201">
        <v>58.974130240856383</v>
      </c>
      <c r="J5" s="201">
        <v>34.955104120231802</v>
      </c>
      <c r="K5" s="201">
        <v>63.312469908521905</v>
      </c>
      <c r="L5" s="201">
        <v>73.534715960324618</v>
      </c>
      <c r="M5" s="201">
        <v>60.302114803625372</v>
      </c>
      <c r="N5" s="201">
        <v>90.683976898477397</v>
      </c>
    </row>
    <row r="6" spans="1:14">
      <c r="A6" s="10" t="s">
        <v>32</v>
      </c>
      <c r="B6" s="201">
        <v>74.531510020982566</v>
      </c>
      <c r="C6" s="201">
        <v>71.121584226911111</v>
      </c>
      <c r="D6" s="201">
        <v>68.325791855203619</v>
      </c>
      <c r="E6" s="201">
        <v>60.329261816250664</v>
      </c>
      <c r="F6" s="201">
        <v>88.841348622283078</v>
      </c>
      <c r="G6" s="201">
        <v>78.432381442414894</v>
      </c>
      <c r="H6" s="201">
        <v>81.852939168430396</v>
      </c>
      <c r="I6" s="201">
        <v>74.324838341574733</v>
      </c>
      <c r="J6" s="201">
        <v>16.856677524429966</v>
      </c>
      <c r="K6" s="201">
        <v>70.347394540942929</v>
      </c>
      <c r="L6" s="201">
        <v>81.557377049180317</v>
      </c>
      <c r="M6" s="201">
        <v>76.923076923076934</v>
      </c>
      <c r="N6" s="201">
        <v>97.931892703354009</v>
      </c>
    </row>
    <row r="7" spans="1:14">
      <c r="A7" s="10" t="s">
        <v>33</v>
      </c>
      <c r="B7" s="201">
        <v>58.364469582808667</v>
      </c>
      <c r="C7" s="201">
        <v>53.022949740890027</v>
      </c>
      <c r="D7" s="201">
        <v>54.587549305436454</v>
      </c>
      <c r="E7" s="201">
        <v>59.907158563400934</v>
      </c>
      <c r="F7" s="201">
        <v>76.697247706422019</v>
      </c>
      <c r="G7" s="201">
        <v>79.528623486540496</v>
      </c>
      <c r="H7" s="201">
        <v>65.83317783168502</v>
      </c>
      <c r="I7" s="201">
        <v>53.822815533980581</v>
      </c>
      <c r="J7" s="201" t="s">
        <v>189</v>
      </c>
      <c r="K7" s="201">
        <v>6.9802731411229137</v>
      </c>
      <c r="L7" s="201">
        <v>22.511848341232227</v>
      </c>
      <c r="M7" s="201">
        <v>67.213114754098356</v>
      </c>
      <c r="N7" s="201">
        <v>85.140155352921312</v>
      </c>
    </row>
    <row r="8" spans="1:14">
      <c r="A8" s="10" t="s">
        <v>34</v>
      </c>
      <c r="B8" s="201">
        <v>68.947852056053293</v>
      </c>
      <c r="C8" s="201">
        <v>65.765206173252423</v>
      </c>
      <c r="D8" s="201">
        <v>46.30163304514889</v>
      </c>
      <c r="E8" s="201">
        <v>72.074281709880879</v>
      </c>
      <c r="F8" s="201">
        <v>82.857709076496235</v>
      </c>
      <c r="G8" s="201">
        <v>78.937590311704398</v>
      </c>
      <c r="H8" s="201">
        <v>79.224219489120145</v>
      </c>
      <c r="I8" s="201">
        <v>65.777012483857078</v>
      </c>
      <c r="J8" s="201">
        <v>80.837473385379695</v>
      </c>
      <c r="K8" s="201">
        <v>29.295426452410382</v>
      </c>
      <c r="L8" s="201">
        <v>16.295025728987994</v>
      </c>
      <c r="M8" s="201">
        <v>62.352941176470587</v>
      </c>
      <c r="N8" s="201">
        <v>93.957199406234537</v>
      </c>
    </row>
    <row r="9" spans="1:14">
      <c r="A9" s="10" t="s">
        <v>35</v>
      </c>
      <c r="B9" s="201">
        <v>24.822130454251457</v>
      </c>
      <c r="C9" s="201">
        <v>28.871014076414824</v>
      </c>
      <c r="D9" s="201">
        <v>33.42867357883447</v>
      </c>
      <c r="E9" s="201">
        <v>2.6227303295225286</v>
      </c>
      <c r="F9" s="201">
        <v>59.313597065758451</v>
      </c>
      <c r="G9" s="201">
        <v>29.390822784810126</v>
      </c>
      <c r="H9" s="201">
        <v>14.659090909090908</v>
      </c>
      <c r="I9" s="201" t="s">
        <v>189</v>
      </c>
      <c r="J9" s="201" t="s">
        <v>189</v>
      </c>
      <c r="K9" s="201">
        <v>47.619047619047613</v>
      </c>
      <c r="L9" s="201">
        <v>39.473684210526315</v>
      </c>
      <c r="M9" s="201">
        <v>41.17647058823529</v>
      </c>
      <c r="N9" s="201">
        <v>83.358258986127581</v>
      </c>
    </row>
    <row r="10" spans="1:14">
      <c r="A10" s="10" t="s">
        <v>36</v>
      </c>
      <c r="B10" s="201">
        <v>24.688396349413299</v>
      </c>
      <c r="C10" s="201">
        <v>30.340920191462345</v>
      </c>
      <c r="D10" s="201">
        <v>18.924224577934826</v>
      </c>
      <c r="E10" s="201" t="s">
        <v>189</v>
      </c>
      <c r="F10" s="201">
        <v>12.767744645107099</v>
      </c>
      <c r="G10" s="201">
        <v>31.862200349261787</v>
      </c>
      <c r="H10" s="201">
        <v>7.5063974978675008</v>
      </c>
      <c r="I10" s="201">
        <v>17.915590008613265</v>
      </c>
      <c r="J10" s="201" t="s">
        <v>189</v>
      </c>
      <c r="K10" s="201" t="s">
        <v>189</v>
      </c>
      <c r="L10" s="201">
        <v>3.4632034632034632</v>
      </c>
      <c r="M10" s="201">
        <v>37.804878048780488</v>
      </c>
      <c r="N10" s="201">
        <v>79.211974466211757</v>
      </c>
    </row>
    <row r="11" spans="1:14">
      <c r="A11" s="10" t="s">
        <v>37</v>
      </c>
      <c r="B11" s="201">
        <v>10.839576100858761</v>
      </c>
      <c r="C11" s="201">
        <v>13.931451612903226</v>
      </c>
      <c r="D11" s="201">
        <v>11.925708699902248</v>
      </c>
      <c r="E11" s="201" t="s">
        <v>189</v>
      </c>
      <c r="F11" s="201" t="s">
        <v>189</v>
      </c>
      <c r="G11" s="201">
        <v>7.9254079254079253</v>
      </c>
      <c r="H11" s="201">
        <v>8.2901554404145088</v>
      </c>
      <c r="I11" s="201" t="s">
        <v>189</v>
      </c>
      <c r="J11" s="201" t="s">
        <v>189</v>
      </c>
      <c r="K11" s="201">
        <v>38.235294117647058</v>
      </c>
      <c r="L11" s="201">
        <v>39.83050847457627</v>
      </c>
      <c r="M11" s="201">
        <v>14.285714285714285</v>
      </c>
      <c r="N11" s="201">
        <v>50.44389204545454</v>
      </c>
    </row>
    <row r="12" spans="1:14">
      <c r="A12" s="10" t="s">
        <v>38</v>
      </c>
      <c r="B12" s="201">
        <v>12.873529626653029</v>
      </c>
      <c r="C12" s="201">
        <v>22.691373025516405</v>
      </c>
      <c r="D12" s="201">
        <v>33.124346917450367</v>
      </c>
      <c r="E12" s="201" t="s">
        <v>189</v>
      </c>
      <c r="F12" s="201" t="s">
        <v>189</v>
      </c>
      <c r="G12" s="201" t="s">
        <v>189</v>
      </c>
      <c r="H12" s="201">
        <v>14.882772680937819</v>
      </c>
      <c r="I12" s="201" t="s">
        <v>189</v>
      </c>
      <c r="J12" s="201" t="s">
        <v>189</v>
      </c>
      <c r="K12" s="201">
        <v>30.666666666666664</v>
      </c>
      <c r="L12" s="201">
        <v>27.472527472527474</v>
      </c>
      <c r="M12" s="201">
        <v>16.666666666666664</v>
      </c>
      <c r="N12" s="201" t="s">
        <v>189</v>
      </c>
    </row>
    <row r="13" spans="1:14">
      <c r="A13" s="10" t="s">
        <v>24</v>
      </c>
      <c r="B13" s="201">
        <v>26.650575039045858</v>
      </c>
      <c r="C13" s="201">
        <v>48.970366649924664</v>
      </c>
      <c r="D13" s="201" t="s">
        <v>189</v>
      </c>
      <c r="E13" s="201" t="s">
        <v>189</v>
      </c>
      <c r="F13" s="201" t="s">
        <v>189</v>
      </c>
      <c r="G13" s="201">
        <v>28.144044321329641</v>
      </c>
      <c r="H13" s="201">
        <v>28.27586206896552</v>
      </c>
      <c r="I13" s="201" t="s">
        <v>189</v>
      </c>
      <c r="J13" s="201" t="s">
        <v>189</v>
      </c>
      <c r="K13" s="201" t="s">
        <v>189</v>
      </c>
      <c r="L13" s="201">
        <v>2.1276595744680851</v>
      </c>
      <c r="M13" s="201">
        <v>36.666666666666664</v>
      </c>
      <c r="N13" s="201" t="s">
        <v>189</v>
      </c>
    </row>
    <row r="14" spans="1:14">
      <c r="A14" s="10" t="s">
        <v>39</v>
      </c>
      <c r="B14" s="201">
        <v>34.566080885893115</v>
      </c>
      <c r="C14" s="201">
        <v>42.715865589111019</v>
      </c>
      <c r="D14" s="201">
        <v>18.43817787418655</v>
      </c>
      <c r="E14" s="201">
        <v>3.4798534798534799</v>
      </c>
      <c r="F14" s="201">
        <v>10.197869101978691</v>
      </c>
      <c r="G14" s="201">
        <v>50.681247759053427</v>
      </c>
      <c r="H14" s="201">
        <v>34.771622934888242</v>
      </c>
      <c r="I14" s="201">
        <v>32.996894409937887</v>
      </c>
      <c r="J14" s="201" t="s">
        <v>189</v>
      </c>
      <c r="K14" s="201" t="s">
        <v>189</v>
      </c>
      <c r="L14" s="201">
        <v>16.055045871559635</v>
      </c>
      <c r="M14" s="201">
        <v>30.337078651685395</v>
      </c>
      <c r="N14" s="201">
        <v>92.59552459362466</v>
      </c>
    </row>
    <row r="15" spans="1:14">
      <c r="A15" s="10" t="s">
        <v>26</v>
      </c>
      <c r="B15" s="201">
        <v>32.181490384615387</v>
      </c>
      <c r="C15" s="201">
        <v>20.643216080402009</v>
      </c>
      <c r="D15" s="201">
        <v>57.510964912280706</v>
      </c>
      <c r="E15" s="201">
        <v>3.4188034188034191</v>
      </c>
      <c r="F15" s="201" t="s">
        <v>189</v>
      </c>
      <c r="G15" s="201">
        <v>36.955187231430322</v>
      </c>
      <c r="H15" s="201">
        <v>30.825101685066819</v>
      </c>
      <c r="I15" s="201" t="s">
        <v>189</v>
      </c>
      <c r="J15" s="201" t="s">
        <v>189</v>
      </c>
      <c r="K15" s="201">
        <v>36.936936936936938</v>
      </c>
      <c r="L15" s="201">
        <v>77.543859649122808</v>
      </c>
      <c r="M15" s="201">
        <v>28.205128205128204</v>
      </c>
      <c r="N15" s="201">
        <v>65.823374204563095</v>
      </c>
    </row>
    <row r="16" spans="1:14">
      <c r="A16" s="10" t="s">
        <v>40</v>
      </c>
      <c r="B16" s="201">
        <v>54.748136111642133</v>
      </c>
      <c r="C16" s="201">
        <v>70.910315627405694</v>
      </c>
      <c r="D16" s="201">
        <v>37.471952131637998</v>
      </c>
      <c r="E16" s="201">
        <v>14.31297709923664</v>
      </c>
      <c r="F16" s="201">
        <v>2.0460358056265986</v>
      </c>
      <c r="G16" s="201">
        <v>62.908496732026144</v>
      </c>
      <c r="H16" s="201">
        <v>37.556202062946312</v>
      </c>
      <c r="I16" s="201">
        <v>9.426987060998151</v>
      </c>
      <c r="J16" s="201">
        <v>0.86058519793459543</v>
      </c>
      <c r="K16" s="201">
        <v>31.086142322097377</v>
      </c>
      <c r="L16" s="201">
        <v>32.432432432432435</v>
      </c>
      <c r="M16" s="201">
        <v>48</v>
      </c>
      <c r="N16" s="201">
        <v>72.931929181929178</v>
      </c>
    </row>
    <row r="17" spans="1:14">
      <c r="A17" s="10" t="s">
        <v>5</v>
      </c>
      <c r="B17" s="201">
        <v>50.038570326562095</v>
      </c>
      <c r="C17" s="201">
        <v>51.776563033823031</v>
      </c>
      <c r="D17" s="201">
        <v>33.678269049858891</v>
      </c>
      <c r="E17" s="201" t="s">
        <v>317</v>
      </c>
      <c r="F17" s="201">
        <v>68.668407310704964</v>
      </c>
      <c r="G17" s="201">
        <v>49.298737727910236</v>
      </c>
      <c r="H17" s="201">
        <v>47.009124704291985</v>
      </c>
      <c r="I17" s="201" t="s">
        <v>317</v>
      </c>
      <c r="J17" s="201">
        <v>41.758241758241759</v>
      </c>
      <c r="K17" s="201" t="s">
        <v>317</v>
      </c>
      <c r="L17" s="201">
        <v>41.333333333333336</v>
      </c>
      <c r="M17" s="201">
        <v>67.307692307692307</v>
      </c>
      <c r="N17" s="201">
        <v>82.654978083907324</v>
      </c>
    </row>
    <row r="18" spans="1:14">
      <c r="A18" s="10" t="s">
        <v>41</v>
      </c>
      <c r="B18" s="201">
        <v>16.636818378311617</v>
      </c>
      <c r="C18" s="201">
        <v>19.678185175415457</v>
      </c>
      <c r="D18" s="201">
        <v>12.195121951219512</v>
      </c>
      <c r="E18" s="201">
        <v>2.4734982332155475</v>
      </c>
      <c r="F18" s="201">
        <v>0.19011406844106463</v>
      </c>
      <c r="G18" s="201">
        <v>42.325402916346896</v>
      </c>
      <c r="H18" s="201">
        <v>20.858113848768053</v>
      </c>
      <c r="I18" s="201" t="s">
        <v>189</v>
      </c>
      <c r="J18" s="201" t="s">
        <v>189</v>
      </c>
      <c r="K18" s="201" t="s">
        <v>189</v>
      </c>
      <c r="L18" s="201">
        <v>1.4492753623188406</v>
      </c>
      <c r="M18" s="201">
        <v>18.75</v>
      </c>
      <c r="N18" s="201">
        <v>66.190354682316922</v>
      </c>
    </row>
    <row r="19" spans="1:14">
      <c r="A19" s="10" t="s">
        <v>42</v>
      </c>
      <c r="B19" s="201">
        <v>52.542524020777137</v>
      </c>
      <c r="C19" s="201">
        <v>57.76902662443284</v>
      </c>
      <c r="D19" s="201">
        <v>35.624052551793831</v>
      </c>
      <c r="E19" s="201">
        <v>7.925801011804384</v>
      </c>
      <c r="F19" s="201">
        <v>57.692307692307686</v>
      </c>
      <c r="G19" s="201">
        <v>55.363036303630366</v>
      </c>
      <c r="H19" s="201">
        <v>46.651489280971354</v>
      </c>
      <c r="I19" s="201">
        <v>46.295037389530933</v>
      </c>
      <c r="J19" s="201">
        <v>51.017964071856291</v>
      </c>
      <c r="K19" s="201">
        <v>49.302325581395351</v>
      </c>
      <c r="L19" s="201">
        <v>78.536585365853668</v>
      </c>
      <c r="M19" s="201">
        <v>72.815533980582529</v>
      </c>
      <c r="N19" s="201">
        <v>84.734897870491082</v>
      </c>
    </row>
    <row r="20" spans="1:14">
      <c r="A20" s="10" t="s">
        <v>43</v>
      </c>
      <c r="B20" s="201">
        <v>13.609287855218726</v>
      </c>
      <c r="C20" s="201">
        <v>7.2983114446529083</v>
      </c>
      <c r="D20" s="201">
        <v>54.901215805471125</v>
      </c>
      <c r="E20" s="201" t="s">
        <v>189</v>
      </c>
      <c r="F20" s="201" t="s">
        <v>189</v>
      </c>
      <c r="G20" s="201">
        <v>14.748316768194936</v>
      </c>
      <c r="H20" s="201">
        <v>6.4025265575653174</v>
      </c>
      <c r="I20" s="201" t="s">
        <v>317</v>
      </c>
      <c r="J20" s="201" t="s">
        <v>317</v>
      </c>
      <c r="K20" s="201">
        <v>42.748091603053432</v>
      </c>
      <c r="L20" s="201">
        <v>63.917525773195869</v>
      </c>
      <c r="M20" s="201">
        <v>32</v>
      </c>
      <c r="N20" s="201">
        <v>44.641192917054987</v>
      </c>
    </row>
    <row r="21" spans="1:14">
      <c r="A21" s="10" t="s">
        <v>44</v>
      </c>
      <c r="B21" s="201">
        <v>28.043636363636367</v>
      </c>
      <c r="C21" s="201">
        <v>34.329539831766454</v>
      </c>
      <c r="D21" s="201">
        <v>20.544337137840209</v>
      </c>
      <c r="E21" s="201" t="s">
        <v>189</v>
      </c>
      <c r="F21" s="201" t="s">
        <v>189</v>
      </c>
      <c r="G21" s="201">
        <v>16.054937248401611</v>
      </c>
      <c r="H21" s="201">
        <v>9.6951891296364305</v>
      </c>
      <c r="I21" s="201">
        <v>17.426059152677858</v>
      </c>
      <c r="J21" s="201">
        <v>19.21875</v>
      </c>
      <c r="K21" s="201">
        <v>33.711048158640224</v>
      </c>
      <c r="L21" s="201">
        <v>42.148760330578511</v>
      </c>
      <c r="M21" s="201">
        <v>30.985915492957744</v>
      </c>
      <c r="N21" s="201">
        <v>58.541436464088406</v>
      </c>
    </row>
    <row r="22" spans="1:14">
      <c r="A22" s="10" t="s">
        <v>45</v>
      </c>
      <c r="B22" s="201">
        <v>7.1210638420355767</v>
      </c>
      <c r="C22" s="201">
        <v>10.819672131147541</v>
      </c>
      <c r="D22" s="201" t="s">
        <v>189</v>
      </c>
      <c r="E22" s="201">
        <v>0.4</v>
      </c>
      <c r="F22" s="201" t="s">
        <v>189</v>
      </c>
      <c r="G22" s="201">
        <v>1.3402061855670102</v>
      </c>
      <c r="H22" s="201" t="s">
        <v>189</v>
      </c>
      <c r="I22" s="201" t="s">
        <v>189</v>
      </c>
      <c r="J22" s="201" t="s">
        <v>189</v>
      </c>
      <c r="K22" s="201" t="s">
        <v>189</v>
      </c>
      <c r="L22" s="201" t="s">
        <v>189</v>
      </c>
      <c r="M22" s="201" t="s">
        <v>189</v>
      </c>
      <c r="N22" s="201">
        <v>55.034308920319283</v>
      </c>
    </row>
    <row r="23" spans="1:14">
      <c r="A23" s="10" t="s">
        <v>46</v>
      </c>
      <c r="B23" s="201">
        <v>47.90059657255766</v>
      </c>
      <c r="C23" s="201">
        <v>58.107403545359745</v>
      </c>
      <c r="D23" s="201">
        <v>49.97263273125342</v>
      </c>
      <c r="E23" s="201">
        <v>15.0997150997151</v>
      </c>
      <c r="F23" s="201">
        <v>30.033670033670035</v>
      </c>
      <c r="G23" s="201">
        <v>47.044334975369459</v>
      </c>
      <c r="H23" s="201">
        <v>45.447042640990368</v>
      </c>
      <c r="I23" s="201">
        <v>47.850678733031678</v>
      </c>
      <c r="J23" s="201" t="s">
        <v>189</v>
      </c>
      <c r="K23" s="201" t="s">
        <v>189</v>
      </c>
      <c r="L23" s="201">
        <v>19.642857142857142</v>
      </c>
      <c r="M23" s="201">
        <v>45.945945945945951</v>
      </c>
      <c r="N23" s="201">
        <v>88.535401116022911</v>
      </c>
    </row>
    <row r="24" spans="1:14">
      <c r="A24" s="10" t="s">
        <v>47</v>
      </c>
      <c r="B24" s="201">
        <v>23.138957816377172</v>
      </c>
      <c r="C24" s="201">
        <v>22.67138599105812</v>
      </c>
      <c r="D24" s="201" t="s">
        <v>189</v>
      </c>
      <c r="E24" s="201" t="s">
        <v>189</v>
      </c>
      <c r="F24" s="201" t="s">
        <v>189</v>
      </c>
      <c r="G24" s="201">
        <v>22.77701778385773</v>
      </c>
      <c r="H24" s="201">
        <v>8.8462956137117583</v>
      </c>
      <c r="I24" s="201" t="s">
        <v>189</v>
      </c>
      <c r="J24" s="201" t="s">
        <v>189</v>
      </c>
      <c r="K24" s="201">
        <v>66.144200626959247</v>
      </c>
      <c r="L24" s="201">
        <v>53.608247422680414</v>
      </c>
      <c r="M24" s="201">
        <v>25.581395348837212</v>
      </c>
      <c r="N24" s="201" t="s">
        <v>189</v>
      </c>
    </row>
    <row r="25" spans="1:14">
      <c r="A25" s="10" t="s">
        <v>48</v>
      </c>
      <c r="B25" s="201">
        <v>14.482883864523743</v>
      </c>
      <c r="C25" s="201">
        <v>18.449971081550029</v>
      </c>
      <c r="D25" s="201">
        <v>16.212534059945504</v>
      </c>
      <c r="E25" s="201">
        <v>18.045112781954884</v>
      </c>
      <c r="F25" s="201">
        <v>10.272277227722771</v>
      </c>
      <c r="G25" s="201">
        <v>19.765895184889597</v>
      </c>
      <c r="H25" s="201">
        <v>21.254162042175363</v>
      </c>
      <c r="I25" s="201" t="s">
        <v>189</v>
      </c>
      <c r="J25" s="201" t="s">
        <v>189</v>
      </c>
      <c r="K25" s="201" t="s">
        <v>189</v>
      </c>
      <c r="L25" s="201">
        <v>3.870967741935484</v>
      </c>
      <c r="M25" s="201">
        <v>36.363636363636367</v>
      </c>
      <c r="N25" s="201">
        <v>57.363206485025898</v>
      </c>
    </row>
    <row r="26" spans="1:14">
      <c r="A26" s="10" t="s">
        <v>29</v>
      </c>
      <c r="B26" s="201">
        <v>18.087943650413731</v>
      </c>
      <c r="C26" s="201">
        <v>10.690423162583519</v>
      </c>
      <c r="D26" s="201">
        <v>14.440433212996389</v>
      </c>
      <c r="E26" s="201">
        <v>0.83333333333333337</v>
      </c>
      <c r="F26" s="201" t="s">
        <v>189</v>
      </c>
      <c r="G26" s="201">
        <v>0.12004801920768307</v>
      </c>
      <c r="H26" s="201">
        <v>3.0804597701149428</v>
      </c>
      <c r="I26" s="201" t="s">
        <v>189</v>
      </c>
      <c r="J26" s="201" t="s">
        <v>189</v>
      </c>
      <c r="K26" s="201">
        <v>1.1363636363636365</v>
      </c>
      <c r="L26" s="201">
        <v>4.4943820224719104</v>
      </c>
      <c r="M26" s="201">
        <v>21.621621621621621</v>
      </c>
      <c r="N26" s="201">
        <v>72.074882995319811</v>
      </c>
    </row>
    <row r="27" spans="1:14">
      <c r="A27" s="10" t="s">
        <v>4</v>
      </c>
      <c r="B27" s="201">
        <v>3.1561701922613601</v>
      </c>
      <c r="C27" s="201">
        <v>4.0758461811093394</v>
      </c>
      <c r="D27" s="201" t="s">
        <v>189</v>
      </c>
      <c r="E27" s="201" t="s">
        <v>189</v>
      </c>
      <c r="F27" s="201">
        <v>0.21367521367521369</v>
      </c>
      <c r="G27" s="201" t="s">
        <v>189</v>
      </c>
      <c r="H27" s="201">
        <v>3.2524964336661908</v>
      </c>
      <c r="I27" s="201" t="s">
        <v>189</v>
      </c>
      <c r="J27" s="201" t="s">
        <v>189</v>
      </c>
      <c r="K27" s="201" t="s">
        <v>189</v>
      </c>
      <c r="L27" s="201">
        <v>7.2463768115942031</v>
      </c>
      <c r="M27" s="201">
        <v>10.869565217391305</v>
      </c>
      <c r="N27" s="201" t="s">
        <v>189</v>
      </c>
    </row>
    <row r="28" spans="1:14">
      <c r="A28" s="279" t="s">
        <v>477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</row>
  </sheetData>
  <mergeCells count="17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A28:N28"/>
    <mergeCell ref="I3:I4"/>
    <mergeCell ref="J3:J4"/>
    <mergeCell ref="K3:K4"/>
    <mergeCell ref="L3:L4"/>
    <mergeCell ref="M3:M4"/>
  </mergeCells>
  <phoneticPr fontId="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31" sqref="I31"/>
    </sheetView>
  </sheetViews>
  <sheetFormatPr defaultRowHeight="16.5"/>
  <cols>
    <col min="1" max="5" width="20.625" customWidth="1"/>
  </cols>
  <sheetData>
    <row r="1" spans="1:5" ht="26.25">
      <c r="A1" s="269" t="s">
        <v>1495</v>
      </c>
      <c r="B1" s="269"/>
      <c r="C1" s="269"/>
      <c r="D1" s="269"/>
      <c r="E1" s="269"/>
    </row>
    <row r="2" spans="1:5">
      <c r="A2" s="338" t="s">
        <v>310</v>
      </c>
      <c r="B2" s="338"/>
      <c r="C2" s="338"/>
      <c r="D2" s="338"/>
      <c r="E2" s="338"/>
    </row>
    <row r="3" spans="1:5" ht="25.5" customHeight="1">
      <c r="A3" s="339" t="s">
        <v>74</v>
      </c>
      <c r="B3" s="339" t="s">
        <v>311</v>
      </c>
      <c r="C3" s="339"/>
      <c r="D3" s="339" t="s">
        <v>312</v>
      </c>
      <c r="E3" s="339"/>
    </row>
    <row r="4" spans="1:5">
      <c r="A4" s="339"/>
      <c r="B4" s="192" t="s">
        <v>313</v>
      </c>
      <c r="C4" s="192" t="s">
        <v>314</v>
      </c>
      <c r="D4" s="192" t="s">
        <v>315</v>
      </c>
      <c r="E4" s="192" t="s">
        <v>316</v>
      </c>
    </row>
    <row r="5" spans="1:5">
      <c r="A5" s="10" t="s">
        <v>80</v>
      </c>
      <c r="B5" s="201">
        <v>83.526363203602045</v>
      </c>
      <c r="C5" s="201">
        <v>79.418300196278992</v>
      </c>
      <c r="D5" s="201">
        <v>83.489663597040447</v>
      </c>
      <c r="E5" s="201">
        <v>80.799761136513069</v>
      </c>
    </row>
    <row r="6" spans="1:5">
      <c r="A6" s="10" t="s">
        <v>49</v>
      </c>
      <c r="B6" s="201">
        <v>91.756626343784362</v>
      </c>
      <c r="C6" s="201">
        <v>92.280646925541049</v>
      </c>
      <c r="D6" s="201">
        <v>96.501110936553175</v>
      </c>
      <c r="E6" s="201">
        <v>96.95679349949215</v>
      </c>
    </row>
    <row r="7" spans="1:5">
      <c r="A7" s="10" t="s">
        <v>50</v>
      </c>
      <c r="B7" s="201">
        <v>95.655420541714747</v>
      </c>
      <c r="C7" s="201">
        <v>97.719498289623715</v>
      </c>
      <c r="D7" s="201">
        <v>96.368203109089677</v>
      </c>
      <c r="E7" s="201">
        <v>97.587930883255865</v>
      </c>
    </row>
    <row r="8" spans="1:5">
      <c r="A8" s="10" t="s">
        <v>51</v>
      </c>
      <c r="B8" s="201">
        <v>97.195999626133272</v>
      </c>
      <c r="C8" s="201">
        <v>98.441310571519452</v>
      </c>
      <c r="D8" s="201">
        <v>96.840826245443495</v>
      </c>
      <c r="E8" s="201">
        <v>98.102004029265188</v>
      </c>
    </row>
    <row r="9" spans="1:5">
      <c r="A9" s="10" t="s">
        <v>52</v>
      </c>
      <c r="B9" s="201">
        <v>77.777777777777786</v>
      </c>
      <c r="C9" s="201">
        <v>77.240341194179635</v>
      </c>
      <c r="D9" s="201">
        <v>91.517977831846437</v>
      </c>
      <c r="E9" s="201">
        <v>92.10235825388861</v>
      </c>
    </row>
    <row r="10" spans="1:5">
      <c r="A10" s="10" t="s">
        <v>53</v>
      </c>
      <c r="B10" s="201">
        <v>96.740929344366648</v>
      </c>
      <c r="C10" s="201">
        <v>98.366440146366969</v>
      </c>
      <c r="D10" s="201">
        <v>96.740929344366648</v>
      </c>
      <c r="E10" s="201">
        <v>98.366440146366969</v>
      </c>
    </row>
    <row r="11" spans="1:5">
      <c r="A11" s="10" t="s">
        <v>54</v>
      </c>
      <c r="B11" s="201">
        <v>93.56343283582089</v>
      </c>
      <c r="C11" s="201">
        <v>95.713995531180174</v>
      </c>
      <c r="D11" s="201">
        <v>94.496268656716424</v>
      </c>
      <c r="E11" s="201">
        <v>96.120251878935605</v>
      </c>
    </row>
    <row r="12" spans="1:5">
      <c r="A12" s="10" t="s">
        <v>55</v>
      </c>
      <c r="B12" s="201">
        <v>92.535305985205113</v>
      </c>
      <c r="C12" s="201">
        <v>95.161584809202111</v>
      </c>
      <c r="D12" s="201">
        <v>93.207800941492934</v>
      </c>
      <c r="E12" s="201">
        <v>95.47197370823443</v>
      </c>
    </row>
    <row r="13" spans="1:5">
      <c r="A13" s="10" t="s">
        <v>56</v>
      </c>
      <c r="B13" s="201">
        <v>63.342082239720035</v>
      </c>
      <c r="C13" s="201">
        <v>52.279284477784195</v>
      </c>
      <c r="D13" s="201">
        <v>86.672499270924462</v>
      </c>
      <c r="E13" s="201">
        <v>85.689555683785343</v>
      </c>
    </row>
    <row r="14" spans="1:5">
      <c r="A14" s="10" t="s">
        <v>57</v>
      </c>
      <c r="B14" s="201">
        <v>81.941076782688043</v>
      </c>
      <c r="C14" s="201">
        <v>82.026646169613116</v>
      </c>
      <c r="D14" s="201">
        <v>91.059835745013686</v>
      </c>
      <c r="E14" s="201">
        <v>91.89725851908787</v>
      </c>
    </row>
    <row r="15" spans="1:5">
      <c r="A15" s="10" t="s">
        <v>81</v>
      </c>
      <c r="B15" s="201">
        <v>83.074120779038807</v>
      </c>
      <c r="C15" s="201">
        <v>58.357432041642568</v>
      </c>
      <c r="D15" s="201">
        <v>63.093736864228667</v>
      </c>
      <c r="E15" s="201">
        <v>43.840370156159629</v>
      </c>
    </row>
    <row r="16" spans="1:5">
      <c r="A16" s="10" t="s">
        <v>58</v>
      </c>
      <c r="B16" s="201">
        <v>80.765419866237309</v>
      </c>
      <c r="C16" s="201">
        <v>80.122950819672127</v>
      </c>
      <c r="D16" s="201">
        <v>74.808025761704229</v>
      </c>
      <c r="E16" s="201">
        <v>70.491803278688522</v>
      </c>
    </row>
    <row r="17" spans="1:5">
      <c r="A17" s="10" t="s">
        <v>59</v>
      </c>
      <c r="B17" s="201">
        <v>77.367184676544994</v>
      </c>
      <c r="C17" s="201">
        <v>64.648839259476929</v>
      </c>
      <c r="D17" s="201">
        <v>73.165883628478497</v>
      </c>
      <c r="E17" s="201">
        <v>60.652365559800181</v>
      </c>
    </row>
    <row r="18" spans="1:5">
      <c r="A18" s="10" t="s">
        <v>60</v>
      </c>
      <c r="B18" s="201">
        <v>88.869400971397738</v>
      </c>
      <c r="C18" s="201">
        <v>76.170030055817946</v>
      </c>
      <c r="D18" s="201">
        <v>74.392876416621689</v>
      </c>
      <c r="E18" s="201">
        <v>59.682267067410912</v>
      </c>
    </row>
    <row r="19" spans="1:5">
      <c r="A19" s="12" t="s">
        <v>30</v>
      </c>
      <c r="B19" s="202">
        <v>65.175873322857498</v>
      </c>
      <c r="C19" s="202">
        <v>66.478014801915535</v>
      </c>
      <c r="D19" s="202">
        <v>64.861597969297719</v>
      </c>
      <c r="E19" s="202">
        <v>65.650848933391387</v>
      </c>
    </row>
    <row r="20" spans="1:5">
      <c r="A20" s="10" t="s">
        <v>61</v>
      </c>
      <c r="B20" s="201">
        <v>59.083956492182189</v>
      </c>
      <c r="C20" s="201">
        <v>55.245496291063226</v>
      </c>
      <c r="D20" s="201">
        <v>64.683888511216864</v>
      </c>
      <c r="E20" s="201">
        <v>64.382432591545978</v>
      </c>
    </row>
    <row r="21" spans="1:5">
      <c r="A21" s="10" t="s">
        <v>62</v>
      </c>
      <c r="B21" s="201">
        <v>80.132107239994824</v>
      </c>
      <c r="C21" s="201">
        <v>71.408743927827899</v>
      </c>
      <c r="D21" s="201">
        <v>82.929672322238062</v>
      </c>
      <c r="E21" s="201">
        <v>79.195003469812633</v>
      </c>
    </row>
    <row r="22" spans="1:5">
      <c r="A22" s="10" t="s">
        <v>63</v>
      </c>
      <c r="B22" s="201">
        <v>94.9714596357706</v>
      </c>
      <c r="C22" s="201">
        <v>88.449848024316111</v>
      </c>
      <c r="D22" s="201">
        <v>77.983147594455019</v>
      </c>
      <c r="E22" s="201">
        <v>77.406281661600801</v>
      </c>
    </row>
    <row r="23" spans="1:5">
      <c r="A23" s="279" t="s">
        <v>477</v>
      </c>
      <c r="B23" s="279"/>
      <c r="C23" s="279"/>
      <c r="D23" s="279"/>
      <c r="E23" s="279"/>
    </row>
  </sheetData>
  <mergeCells count="6">
    <mergeCell ref="A23:E23"/>
    <mergeCell ref="A1:E1"/>
    <mergeCell ref="A2:E2"/>
    <mergeCell ref="A3:A4"/>
    <mergeCell ref="B3:C3"/>
    <mergeCell ref="D3:E3"/>
  </mergeCells>
  <phoneticPr fontId="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8" sqref="A28:E28"/>
    </sheetView>
  </sheetViews>
  <sheetFormatPr defaultRowHeight="16.5"/>
  <cols>
    <col min="1" max="5" width="20.625" customWidth="1"/>
  </cols>
  <sheetData>
    <row r="1" spans="1:5" ht="26.25">
      <c r="A1" s="303" t="s">
        <v>1496</v>
      </c>
      <c r="B1" s="303"/>
      <c r="C1" s="303"/>
      <c r="D1" s="303"/>
      <c r="E1" s="303"/>
    </row>
    <row r="2" spans="1:5" ht="17.25" thickBot="1">
      <c r="A2" s="348" t="s">
        <v>310</v>
      </c>
      <c r="B2" s="348"/>
      <c r="C2" s="348"/>
      <c r="D2" s="348"/>
      <c r="E2" s="348"/>
    </row>
    <row r="3" spans="1:5" ht="25.5" customHeight="1">
      <c r="A3" s="349" t="s">
        <v>74</v>
      </c>
      <c r="B3" s="351" t="s">
        <v>311</v>
      </c>
      <c r="C3" s="352"/>
      <c r="D3" s="351" t="s">
        <v>312</v>
      </c>
      <c r="E3" s="353"/>
    </row>
    <row r="4" spans="1:5">
      <c r="A4" s="350"/>
      <c r="B4" s="14" t="s">
        <v>313</v>
      </c>
      <c r="C4" s="14" t="s">
        <v>314</v>
      </c>
      <c r="D4" s="14" t="s">
        <v>315</v>
      </c>
      <c r="E4" s="15" t="s">
        <v>316</v>
      </c>
    </row>
    <row r="5" spans="1:5">
      <c r="A5" s="7" t="s">
        <v>30</v>
      </c>
      <c r="B5" s="16">
        <v>65.175873322857498</v>
      </c>
      <c r="C5" s="16">
        <v>66.478014801915535</v>
      </c>
      <c r="D5" s="16">
        <v>64.861597969297719</v>
      </c>
      <c r="E5" s="18">
        <v>65.650848933391387</v>
      </c>
    </row>
    <row r="6" spans="1:5">
      <c r="A6" s="7" t="s">
        <v>32</v>
      </c>
      <c r="B6" s="16">
        <v>84.921592279855247</v>
      </c>
      <c r="C6" s="16">
        <v>89.893617021276597</v>
      </c>
      <c r="D6" s="16">
        <v>84.921592279855247</v>
      </c>
      <c r="E6" s="18">
        <v>89.893617021276597</v>
      </c>
    </row>
    <row r="7" spans="1:5">
      <c r="A7" s="7" t="s">
        <v>33</v>
      </c>
      <c r="B7" s="16">
        <v>48.650674662668663</v>
      </c>
      <c r="C7" s="16">
        <v>50.232126276694522</v>
      </c>
      <c r="D7" s="16">
        <v>67.091454272863572</v>
      </c>
      <c r="E7" s="18">
        <v>70.009285051067778</v>
      </c>
    </row>
    <row r="8" spans="1:5">
      <c r="A8" s="7" t="s">
        <v>34</v>
      </c>
      <c r="B8" s="16">
        <v>91.753926701570677</v>
      </c>
      <c r="C8" s="16">
        <v>94.605809128630696</v>
      </c>
      <c r="D8" s="16">
        <v>91.623036649214669</v>
      </c>
      <c r="E8" s="18">
        <v>94.854771784232355</v>
      </c>
    </row>
    <row r="9" spans="1:5">
      <c r="A9" s="7" t="s">
        <v>35</v>
      </c>
      <c r="B9" s="16" t="s">
        <v>189</v>
      </c>
      <c r="C9" s="16" t="s">
        <v>189</v>
      </c>
      <c r="D9" s="16">
        <v>72.714870395634378</v>
      </c>
      <c r="E9" s="18">
        <v>74.693251533742327</v>
      </c>
    </row>
    <row r="10" spans="1:5">
      <c r="A10" s="7" t="s">
        <v>36</v>
      </c>
      <c r="B10" s="16">
        <v>28.799999999999997</v>
      </c>
      <c r="C10" s="16" t="s">
        <v>189</v>
      </c>
      <c r="D10" s="16">
        <v>86.742857142857147</v>
      </c>
      <c r="E10" s="18">
        <v>85.655737704918039</v>
      </c>
    </row>
    <row r="11" spans="1:5">
      <c r="A11" s="7" t="s">
        <v>37</v>
      </c>
      <c r="B11" s="16" t="s">
        <v>189</v>
      </c>
      <c r="C11" s="16" t="s">
        <v>189</v>
      </c>
      <c r="D11" s="16">
        <v>89.032258064516128</v>
      </c>
      <c r="E11" s="18">
        <v>91.156462585034021</v>
      </c>
    </row>
    <row r="12" spans="1:5">
      <c r="A12" s="7" t="s">
        <v>38</v>
      </c>
      <c r="B12" s="16" t="s">
        <v>189</v>
      </c>
      <c r="C12" s="16" t="s">
        <v>189</v>
      </c>
      <c r="D12" s="16">
        <v>31.372549019607842</v>
      </c>
      <c r="E12" s="18">
        <v>31.578947368421051</v>
      </c>
    </row>
    <row r="13" spans="1:5">
      <c r="A13" s="7" t="s">
        <v>24</v>
      </c>
      <c r="B13" s="16" t="s">
        <v>189</v>
      </c>
      <c r="C13" s="16" t="s">
        <v>189</v>
      </c>
      <c r="D13" s="16">
        <v>5</v>
      </c>
      <c r="E13" s="18">
        <v>4.6875</v>
      </c>
    </row>
    <row r="14" spans="1:5">
      <c r="A14" s="7" t="s">
        <v>39</v>
      </c>
      <c r="B14" s="16">
        <v>7.6470588235294121</v>
      </c>
      <c r="C14" s="16">
        <v>8.695652173913043</v>
      </c>
      <c r="D14" s="16">
        <v>7.0588235294117645</v>
      </c>
      <c r="E14" s="18">
        <v>7.2463768115942031</v>
      </c>
    </row>
    <row r="15" spans="1:5">
      <c r="A15" s="7" t="s">
        <v>26</v>
      </c>
      <c r="B15" s="16" t="s">
        <v>189</v>
      </c>
      <c r="C15" s="16" t="s">
        <v>189</v>
      </c>
      <c r="D15" s="16">
        <v>21.111111111111111</v>
      </c>
      <c r="E15" s="18">
        <v>17.647058823529413</v>
      </c>
    </row>
    <row r="16" spans="1:5">
      <c r="A16" s="7" t="s">
        <v>40</v>
      </c>
      <c r="B16" s="16" t="s">
        <v>189</v>
      </c>
      <c r="C16" s="16" t="s">
        <v>189</v>
      </c>
      <c r="D16" s="16">
        <v>88.785046728971963</v>
      </c>
      <c r="E16" s="18">
        <v>90.957446808510639</v>
      </c>
    </row>
    <row r="17" spans="1:5">
      <c r="A17" s="7" t="s">
        <v>5</v>
      </c>
      <c r="B17" s="16" t="s">
        <v>189</v>
      </c>
      <c r="C17" s="16" t="s">
        <v>189</v>
      </c>
      <c r="D17" s="16" t="s">
        <v>189</v>
      </c>
      <c r="E17" s="18" t="s">
        <v>189</v>
      </c>
    </row>
    <row r="18" spans="1:5">
      <c r="A18" s="7" t="s">
        <v>41</v>
      </c>
      <c r="B18" s="16">
        <v>0.89285714285714279</v>
      </c>
      <c r="C18" s="16">
        <v>1.0638297872340425</v>
      </c>
      <c r="D18" s="16">
        <v>0.89285714285714279</v>
      </c>
      <c r="E18" s="18">
        <v>1.0638297872340425</v>
      </c>
    </row>
    <row r="19" spans="1:5">
      <c r="A19" s="7" t="s">
        <v>42</v>
      </c>
      <c r="B19" s="16">
        <v>4.7101449275362324</v>
      </c>
      <c r="C19" s="16">
        <v>4.980842911877394</v>
      </c>
      <c r="D19" s="16">
        <v>6.5217391304347823</v>
      </c>
      <c r="E19" s="18">
        <v>9.5785440613026829</v>
      </c>
    </row>
    <row r="20" spans="1:5">
      <c r="A20" s="7" t="s">
        <v>43</v>
      </c>
      <c r="B20" s="16" t="s">
        <v>189</v>
      </c>
      <c r="C20" s="16" t="s">
        <v>189</v>
      </c>
      <c r="D20" s="16">
        <v>58.571428571428577</v>
      </c>
      <c r="E20" s="18">
        <v>60.869565217391312</v>
      </c>
    </row>
    <row r="21" spans="1:5">
      <c r="A21" s="7" t="s">
        <v>44</v>
      </c>
      <c r="B21" s="16" t="s">
        <v>189</v>
      </c>
      <c r="C21" s="16" t="s">
        <v>189</v>
      </c>
      <c r="D21" s="16">
        <v>68.369351669941054</v>
      </c>
      <c r="E21" s="18">
        <v>76.759061833688705</v>
      </c>
    </row>
    <row r="22" spans="1:5">
      <c r="A22" s="7" t="s">
        <v>45</v>
      </c>
      <c r="B22" s="16" t="s">
        <v>189</v>
      </c>
      <c r="C22" s="16" t="s">
        <v>189</v>
      </c>
      <c r="D22" s="16">
        <v>23.684210526315788</v>
      </c>
      <c r="E22" s="18">
        <v>27.27272727272727</v>
      </c>
    </row>
    <row r="23" spans="1:5">
      <c r="A23" s="7" t="s">
        <v>46</v>
      </c>
      <c r="B23" s="16">
        <v>20.699708454810494</v>
      </c>
      <c r="C23" s="16">
        <v>21.257485029940121</v>
      </c>
      <c r="D23" s="16">
        <v>20.699708454810494</v>
      </c>
      <c r="E23" s="18">
        <v>21.257485029940121</v>
      </c>
    </row>
    <row r="24" spans="1:5">
      <c r="A24" s="7" t="s">
        <v>47</v>
      </c>
      <c r="B24" s="16" t="s">
        <v>189</v>
      </c>
      <c r="C24" s="16" t="s">
        <v>189</v>
      </c>
      <c r="D24" s="16">
        <v>68</v>
      </c>
      <c r="E24" s="18">
        <v>72.268907563025209</v>
      </c>
    </row>
    <row r="25" spans="1:5">
      <c r="A25" s="7" t="s">
        <v>48</v>
      </c>
      <c r="B25" s="16">
        <v>3.804347826086957</v>
      </c>
      <c r="C25" s="16">
        <v>3.6585365853658534</v>
      </c>
      <c r="D25" s="16">
        <v>2.7173913043478262</v>
      </c>
      <c r="E25" s="18">
        <v>2.4390243902439024</v>
      </c>
    </row>
    <row r="26" spans="1:5">
      <c r="A26" s="7" t="s">
        <v>29</v>
      </c>
      <c r="B26" s="16" t="s">
        <v>189</v>
      </c>
      <c r="C26" s="16" t="s">
        <v>189</v>
      </c>
      <c r="D26" s="16" t="s">
        <v>189</v>
      </c>
      <c r="E26" s="18" t="s">
        <v>189</v>
      </c>
    </row>
    <row r="27" spans="1:5" ht="17.25" thickBot="1">
      <c r="A27" s="9" t="s">
        <v>4</v>
      </c>
      <c r="B27" s="17" t="s">
        <v>189</v>
      </c>
      <c r="C27" s="17" t="s">
        <v>189</v>
      </c>
      <c r="D27" s="17">
        <v>11.111111111111111</v>
      </c>
      <c r="E27" s="19">
        <v>11.111111111111111</v>
      </c>
    </row>
    <row r="28" spans="1:5" ht="16.5" customHeight="1">
      <c r="A28" s="347" t="s">
        <v>477</v>
      </c>
      <c r="B28" s="347"/>
      <c r="C28" s="347"/>
      <c r="D28" s="347"/>
      <c r="E28" s="347"/>
    </row>
  </sheetData>
  <mergeCells count="6">
    <mergeCell ref="A28:E28"/>
    <mergeCell ref="A1:E1"/>
    <mergeCell ref="A2:E2"/>
    <mergeCell ref="A3:A4"/>
    <mergeCell ref="B3:C3"/>
    <mergeCell ref="D3:E3"/>
  </mergeCells>
  <phoneticPr fontId="1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1" sqref="A21:D21"/>
    </sheetView>
  </sheetViews>
  <sheetFormatPr defaultRowHeight="16.5"/>
  <cols>
    <col min="1" max="4" width="15.625" customWidth="1"/>
  </cols>
  <sheetData>
    <row r="1" spans="1:4" ht="26.25">
      <c r="A1" s="269" t="s">
        <v>1497</v>
      </c>
      <c r="B1" s="269"/>
      <c r="C1" s="269"/>
      <c r="D1" s="269"/>
    </row>
    <row r="2" spans="1:4">
      <c r="A2" s="338" t="s">
        <v>87</v>
      </c>
      <c r="B2" s="338"/>
      <c r="C2" s="338"/>
      <c r="D2" s="338"/>
    </row>
    <row r="3" spans="1:4">
      <c r="A3" s="192" t="s">
        <v>74</v>
      </c>
      <c r="B3" s="192" t="s">
        <v>195</v>
      </c>
      <c r="C3" s="192" t="s">
        <v>196</v>
      </c>
      <c r="D3" s="192" t="s">
        <v>197</v>
      </c>
    </row>
    <row r="4" spans="1:4">
      <c r="A4" s="10" t="s">
        <v>49</v>
      </c>
      <c r="B4" s="10" t="s">
        <v>257</v>
      </c>
      <c r="C4" s="10" t="s">
        <v>258</v>
      </c>
      <c r="D4" s="10" t="s">
        <v>259</v>
      </c>
    </row>
    <row r="5" spans="1:4">
      <c r="A5" s="10" t="s">
        <v>50</v>
      </c>
      <c r="B5" s="10" t="s">
        <v>260</v>
      </c>
      <c r="C5" s="10" t="s">
        <v>261</v>
      </c>
      <c r="D5" s="10" t="s">
        <v>262</v>
      </c>
    </row>
    <row r="6" spans="1:4">
      <c r="A6" s="10" t="s">
        <v>51</v>
      </c>
      <c r="B6" s="10" t="s">
        <v>263</v>
      </c>
      <c r="C6" s="10" t="s">
        <v>264</v>
      </c>
      <c r="D6" s="10" t="s">
        <v>265</v>
      </c>
    </row>
    <row r="7" spans="1:4">
      <c r="A7" s="10" t="s">
        <v>52</v>
      </c>
      <c r="B7" s="10" t="s">
        <v>266</v>
      </c>
      <c r="C7" s="10" t="s">
        <v>267</v>
      </c>
      <c r="D7" s="10" t="s">
        <v>268</v>
      </c>
    </row>
    <row r="8" spans="1:4">
      <c r="A8" s="10" t="s">
        <v>53</v>
      </c>
      <c r="B8" s="10" t="s">
        <v>269</v>
      </c>
      <c r="C8" s="10" t="s">
        <v>270</v>
      </c>
      <c r="D8" s="10" t="s">
        <v>271</v>
      </c>
    </row>
    <row r="9" spans="1:4">
      <c r="A9" s="10" t="s">
        <v>54</v>
      </c>
      <c r="B9" s="10" t="s">
        <v>272</v>
      </c>
      <c r="C9" s="10" t="s">
        <v>273</v>
      </c>
      <c r="D9" s="10" t="s">
        <v>274</v>
      </c>
    </row>
    <row r="10" spans="1:4">
      <c r="A10" s="10" t="s">
        <v>55</v>
      </c>
      <c r="B10" s="10" t="s">
        <v>275</v>
      </c>
      <c r="C10" s="10" t="s">
        <v>276</v>
      </c>
      <c r="D10" s="10" t="s">
        <v>277</v>
      </c>
    </row>
    <row r="11" spans="1:4">
      <c r="A11" s="10" t="s">
        <v>56</v>
      </c>
      <c r="B11" s="10" t="s">
        <v>278</v>
      </c>
      <c r="C11" s="10" t="s">
        <v>279</v>
      </c>
      <c r="D11" s="10" t="s">
        <v>280</v>
      </c>
    </row>
    <row r="12" spans="1:4">
      <c r="A12" s="10" t="s">
        <v>57</v>
      </c>
      <c r="B12" s="10" t="s">
        <v>281</v>
      </c>
      <c r="C12" s="10" t="s">
        <v>282</v>
      </c>
      <c r="D12" s="10" t="s">
        <v>283</v>
      </c>
    </row>
    <row r="13" spans="1:4">
      <c r="A13" s="10" t="s">
        <v>81</v>
      </c>
      <c r="B13" s="10" t="s">
        <v>284</v>
      </c>
      <c r="C13" s="10" t="s">
        <v>285</v>
      </c>
      <c r="D13" s="10" t="s">
        <v>286</v>
      </c>
    </row>
    <row r="14" spans="1:4">
      <c r="A14" s="10" t="s">
        <v>58</v>
      </c>
      <c r="B14" s="10" t="s">
        <v>287</v>
      </c>
      <c r="C14" s="10" t="s">
        <v>288</v>
      </c>
      <c r="D14" s="10" t="s">
        <v>289</v>
      </c>
    </row>
    <row r="15" spans="1:4">
      <c r="A15" s="10" t="s">
        <v>59</v>
      </c>
      <c r="B15" s="10" t="s">
        <v>290</v>
      </c>
      <c r="C15" s="10" t="s">
        <v>291</v>
      </c>
      <c r="D15" s="10" t="s">
        <v>292</v>
      </c>
    </row>
    <row r="16" spans="1:4">
      <c r="A16" s="10" t="s">
        <v>60</v>
      </c>
      <c r="B16" s="10" t="s">
        <v>293</v>
      </c>
      <c r="C16" s="10" t="s">
        <v>294</v>
      </c>
      <c r="D16" s="10" t="s">
        <v>295</v>
      </c>
    </row>
    <row r="17" spans="1:4">
      <c r="A17" s="12" t="s">
        <v>30</v>
      </c>
      <c r="B17" s="12" t="s">
        <v>296</v>
      </c>
      <c r="C17" s="12" t="s">
        <v>297</v>
      </c>
      <c r="D17" s="12" t="s">
        <v>298</v>
      </c>
    </row>
    <row r="18" spans="1:4">
      <c r="A18" s="10" t="s">
        <v>61</v>
      </c>
      <c r="B18" s="10" t="s">
        <v>299</v>
      </c>
      <c r="C18" s="10" t="s">
        <v>300</v>
      </c>
      <c r="D18" s="10" t="s">
        <v>301</v>
      </c>
    </row>
    <row r="19" spans="1:4">
      <c r="A19" s="10" t="s">
        <v>62</v>
      </c>
      <c r="B19" s="10" t="s">
        <v>302</v>
      </c>
      <c r="C19" s="10" t="s">
        <v>303</v>
      </c>
      <c r="D19" s="10" t="s">
        <v>304</v>
      </c>
    </row>
    <row r="20" spans="1:4">
      <c r="A20" s="10" t="s">
        <v>63</v>
      </c>
      <c r="B20" s="10" t="s">
        <v>305</v>
      </c>
      <c r="C20" s="10" t="s">
        <v>306</v>
      </c>
      <c r="D20" s="10" t="s">
        <v>307</v>
      </c>
    </row>
    <row r="21" spans="1:4">
      <c r="A21" s="279" t="s">
        <v>517</v>
      </c>
      <c r="B21" s="279"/>
      <c r="C21" s="279"/>
      <c r="D21" s="279"/>
    </row>
  </sheetData>
  <mergeCells count="3">
    <mergeCell ref="A2:D2"/>
    <mergeCell ref="A21:D21"/>
    <mergeCell ref="A1:D1"/>
  </mergeCells>
  <phoneticPr fontId="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28" sqref="F28"/>
    </sheetView>
  </sheetViews>
  <sheetFormatPr defaultRowHeight="16.5"/>
  <cols>
    <col min="1" max="4" width="15.625" customWidth="1"/>
  </cols>
  <sheetData>
    <row r="1" spans="1:4" ht="26.25">
      <c r="A1" s="269" t="s">
        <v>1498</v>
      </c>
      <c r="B1" s="269"/>
      <c r="C1" s="269"/>
      <c r="D1" s="269"/>
    </row>
    <row r="2" spans="1:4">
      <c r="A2" s="338" t="s">
        <v>87</v>
      </c>
      <c r="B2" s="338"/>
      <c r="C2" s="338"/>
      <c r="D2" s="338"/>
    </row>
    <row r="3" spans="1:4">
      <c r="A3" s="203" t="s">
        <v>74</v>
      </c>
      <c r="B3" s="203" t="s">
        <v>195</v>
      </c>
      <c r="C3" s="203" t="s">
        <v>196</v>
      </c>
      <c r="D3" s="203" t="s">
        <v>197</v>
      </c>
    </row>
    <row r="4" spans="1:4">
      <c r="A4" s="10" t="s">
        <v>30</v>
      </c>
      <c r="B4" s="10" t="s">
        <v>296</v>
      </c>
      <c r="C4" s="10" t="s">
        <v>297</v>
      </c>
      <c r="D4" s="10" t="s">
        <v>298</v>
      </c>
    </row>
    <row r="5" spans="1:4">
      <c r="A5" s="10" t="s">
        <v>32</v>
      </c>
      <c r="B5" s="10" t="s">
        <v>217</v>
      </c>
      <c r="C5" s="10" t="s">
        <v>218</v>
      </c>
      <c r="D5" s="10" t="s">
        <v>219</v>
      </c>
    </row>
    <row r="6" spans="1:4">
      <c r="A6" s="10" t="s">
        <v>33</v>
      </c>
      <c r="B6" s="10" t="s">
        <v>217</v>
      </c>
      <c r="C6" s="10" t="s">
        <v>231</v>
      </c>
      <c r="D6" s="10" t="s">
        <v>232</v>
      </c>
    </row>
    <row r="7" spans="1:4">
      <c r="A7" s="10" t="s">
        <v>34</v>
      </c>
      <c r="B7" s="10" t="s">
        <v>226</v>
      </c>
      <c r="C7" s="10" t="s">
        <v>227</v>
      </c>
      <c r="D7" s="10" t="s">
        <v>228</v>
      </c>
    </row>
    <row r="8" spans="1:4">
      <c r="A8" s="10" t="s">
        <v>35</v>
      </c>
      <c r="B8" s="10" t="s">
        <v>212</v>
      </c>
      <c r="C8" s="10" t="s">
        <v>213</v>
      </c>
      <c r="D8" s="10" t="s">
        <v>214</v>
      </c>
    </row>
    <row r="9" spans="1:4">
      <c r="A9" s="10" t="s">
        <v>36</v>
      </c>
      <c r="B9" s="10" t="s">
        <v>207</v>
      </c>
      <c r="C9" s="10" t="s">
        <v>208</v>
      </c>
      <c r="D9" s="10" t="s">
        <v>209</v>
      </c>
    </row>
    <row r="10" spans="1:4">
      <c r="A10" s="10" t="s">
        <v>37</v>
      </c>
      <c r="B10" s="10" t="s">
        <v>207</v>
      </c>
      <c r="C10" s="10" t="s">
        <v>215</v>
      </c>
      <c r="D10" s="10" t="s">
        <v>216</v>
      </c>
    </row>
    <row r="11" spans="1:4">
      <c r="A11" s="10" t="s">
        <v>38</v>
      </c>
      <c r="B11" s="10" t="s">
        <v>204</v>
      </c>
      <c r="C11" s="10" t="s">
        <v>205</v>
      </c>
      <c r="D11" s="10" t="s">
        <v>206</v>
      </c>
    </row>
    <row r="12" spans="1:4">
      <c r="A12" s="10" t="s">
        <v>24</v>
      </c>
      <c r="B12" s="10" t="s">
        <v>204</v>
      </c>
      <c r="C12" s="10" t="s">
        <v>210</v>
      </c>
      <c r="D12" s="10" t="s">
        <v>211</v>
      </c>
    </row>
    <row r="13" spans="1:4">
      <c r="A13" s="10" t="s">
        <v>39</v>
      </c>
      <c r="B13" s="10" t="s">
        <v>201</v>
      </c>
      <c r="C13" s="10" t="s">
        <v>202</v>
      </c>
      <c r="D13" s="10" t="s">
        <v>203</v>
      </c>
    </row>
    <row r="14" spans="1:4">
      <c r="A14" s="10" t="s">
        <v>26</v>
      </c>
      <c r="B14" s="10" t="s">
        <v>223</v>
      </c>
      <c r="C14" s="10" t="s">
        <v>224</v>
      </c>
      <c r="D14" s="10" t="s">
        <v>225</v>
      </c>
    </row>
    <row r="15" spans="1:4">
      <c r="A15" s="10" t="s">
        <v>40</v>
      </c>
      <c r="B15" s="10" t="s">
        <v>201</v>
      </c>
      <c r="C15" s="10" t="s">
        <v>255</v>
      </c>
      <c r="D15" s="10" t="s">
        <v>256</v>
      </c>
    </row>
    <row r="16" spans="1:4">
      <c r="A16" s="10" t="s">
        <v>5</v>
      </c>
      <c r="B16" s="10" t="s">
        <v>198</v>
      </c>
      <c r="C16" s="10" t="s">
        <v>244</v>
      </c>
      <c r="D16" s="10" t="s">
        <v>245</v>
      </c>
    </row>
    <row r="17" spans="1:4">
      <c r="A17" s="10" t="s">
        <v>41</v>
      </c>
      <c r="B17" s="10" t="s">
        <v>198</v>
      </c>
      <c r="C17" s="10" t="s">
        <v>199</v>
      </c>
      <c r="D17" s="10" t="s">
        <v>200</v>
      </c>
    </row>
    <row r="18" spans="1:4">
      <c r="A18" s="10" t="s">
        <v>42</v>
      </c>
      <c r="B18" s="10" t="s">
        <v>252</v>
      </c>
      <c r="C18" s="10" t="s">
        <v>253</v>
      </c>
      <c r="D18" s="10" t="s">
        <v>254</v>
      </c>
    </row>
    <row r="19" spans="1:4">
      <c r="A19" s="10" t="s">
        <v>43</v>
      </c>
      <c r="B19" s="10" t="s">
        <v>235</v>
      </c>
      <c r="C19" s="10" t="s">
        <v>236</v>
      </c>
      <c r="D19" s="10" t="s">
        <v>237</v>
      </c>
    </row>
    <row r="20" spans="1:4">
      <c r="A20" s="10" t="s">
        <v>44</v>
      </c>
      <c r="B20" s="10" t="s">
        <v>220</v>
      </c>
      <c r="C20" s="10" t="s">
        <v>221</v>
      </c>
      <c r="D20" s="10" t="s">
        <v>222</v>
      </c>
    </row>
    <row r="21" spans="1:4">
      <c r="A21" s="10" t="s">
        <v>45</v>
      </c>
      <c r="B21" s="10" t="s">
        <v>249</v>
      </c>
      <c r="C21" s="10" t="s">
        <v>250</v>
      </c>
      <c r="D21" s="10" t="s">
        <v>251</v>
      </c>
    </row>
    <row r="22" spans="1:4">
      <c r="A22" s="10" t="s">
        <v>46</v>
      </c>
      <c r="B22" s="10" t="s">
        <v>220</v>
      </c>
      <c r="C22" s="10" t="s">
        <v>233</v>
      </c>
      <c r="D22" s="10" t="s">
        <v>234</v>
      </c>
    </row>
    <row r="23" spans="1:4">
      <c r="A23" s="10" t="s">
        <v>47</v>
      </c>
      <c r="B23" s="10" t="s">
        <v>241</v>
      </c>
      <c r="C23" s="10" t="s">
        <v>242</v>
      </c>
      <c r="D23" s="10" t="s">
        <v>243</v>
      </c>
    </row>
    <row r="24" spans="1:4">
      <c r="A24" s="10" t="s">
        <v>48</v>
      </c>
      <c r="B24" s="10" t="s">
        <v>238</v>
      </c>
      <c r="C24" s="10" t="s">
        <v>239</v>
      </c>
      <c r="D24" s="10" t="s">
        <v>240</v>
      </c>
    </row>
    <row r="25" spans="1:4">
      <c r="A25" s="10" t="s">
        <v>29</v>
      </c>
      <c r="B25" s="10" t="s">
        <v>246</v>
      </c>
      <c r="C25" s="10" t="s">
        <v>247</v>
      </c>
      <c r="D25" s="10" t="s">
        <v>248</v>
      </c>
    </row>
    <row r="26" spans="1:4">
      <c r="A26" s="10" t="s">
        <v>4</v>
      </c>
      <c r="B26" s="10" t="s">
        <v>223</v>
      </c>
      <c r="C26" s="10" t="s">
        <v>229</v>
      </c>
      <c r="D26" s="10" t="s">
        <v>230</v>
      </c>
    </row>
    <row r="27" spans="1:4" ht="16.5" customHeight="1">
      <c r="A27" s="279" t="s">
        <v>517</v>
      </c>
      <c r="B27" s="279"/>
      <c r="C27" s="279"/>
      <c r="D27" s="279"/>
    </row>
  </sheetData>
  <mergeCells count="3">
    <mergeCell ref="A2:D2"/>
    <mergeCell ref="A27:D27"/>
    <mergeCell ref="A1:D1"/>
  </mergeCells>
  <phoneticPr fontId="1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4" sqref="A4:G19"/>
    </sheetView>
  </sheetViews>
  <sheetFormatPr defaultRowHeight="16.5"/>
  <cols>
    <col min="1" max="1" width="55.625" customWidth="1"/>
    <col min="4" max="4" width="10.625" customWidth="1"/>
    <col min="7" max="7" width="15" customWidth="1"/>
  </cols>
  <sheetData>
    <row r="1" spans="1:7" ht="26.25">
      <c r="A1" s="269" t="s">
        <v>1499</v>
      </c>
      <c r="B1" s="269"/>
      <c r="C1" s="269"/>
      <c r="D1" s="269"/>
      <c r="E1" s="269"/>
      <c r="F1" s="269"/>
      <c r="G1" s="269"/>
    </row>
    <row r="2" spans="1:7">
      <c r="A2" s="338" t="s">
        <v>137</v>
      </c>
      <c r="B2" s="338"/>
      <c r="C2" s="338"/>
      <c r="D2" s="338"/>
      <c r="E2" s="338"/>
      <c r="F2" s="338"/>
      <c r="G2" s="338"/>
    </row>
    <row r="3" spans="1:7">
      <c r="A3" s="192" t="s">
        <v>138</v>
      </c>
      <c r="B3" s="192" t="s">
        <v>139</v>
      </c>
      <c r="C3" s="192" t="s">
        <v>140</v>
      </c>
      <c r="D3" s="192" t="s">
        <v>76</v>
      </c>
      <c r="E3" s="192" t="s">
        <v>107</v>
      </c>
      <c r="F3" s="192" t="s">
        <v>141</v>
      </c>
      <c r="G3" s="192" t="s">
        <v>108</v>
      </c>
    </row>
    <row r="4" spans="1:7">
      <c r="A4" s="10" t="s">
        <v>171</v>
      </c>
      <c r="B4" s="10" t="s">
        <v>143</v>
      </c>
      <c r="C4" s="10" t="s">
        <v>143</v>
      </c>
      <c r="D4" s="196">
        <v>22212</v>
      </c>
      <c r="E4" s="196">
        <v>151288</v>
      </c>
      <c r="F4" s="196">
        <v>170459</v>
      </c>
      <c r="G4" s="196">
        <v>4239759.97</v>
      </c>
    </row>
    <row r="5" spans="1:7">
      <c r="A5" s="10" t="s">
        <v>157</v>
      </c>
      <c r="B5" s="10" t="s">
        <v>145</v>
      </c>
      <c r="C5" s="10" t="s">
        <v>145</v>
      </c>
      <c r="D5" s="196">
        <v>21079</v>
      </c>
      <c r="E5" s="196">
        <v>101393</v>
      </c>
      <c r="F5" s="196">
        <v>215373</v>
      </c>
      <c r="G5" s="196">
        <v>29648475.579999998</v>
      </c>
    </row>
    <row r="6" spans="1:7">
      <c r="A6" s="10" t="s">
        <v>172</v>
      </c>
      <c r="B6" s="10" t="s">
        <v>147</v>
      </c>
      <c r="C6" s="10" t="s">
        <v>184</v>
      </c>
      <c r="D6" s="196">
        <v>20743</v>
      </c>
      <c r="E6" s="196">
        <v>34336</v>
      </c>
      <c r="F6" s="196">
        <v>43704</v>
      </c>
      <c r="G6" s="196">
        <v>36271477.460000001</v>
      </c>
    </row>
    <row r="7" spans="1:7">
      <c r="A7" s="10" t="s">
        <v>146</v>
      </c>
      <c r="B7" s="10" t="s">
        <v>148</v>
      </c>
      <c r="C7" s="10" t="s">
        <v>180</v>
      </c>
      <c r="D7" s="196">
        <v>18649</v>
      </c>
      <c r="E7" s="196">
        <v>271116</v>
      </c>
      <c r="F7" s="196">
        <v>557350</v>
      </c>
      <c r="G7" s="196">
        <v>51388143.439999998</v>
      </c>
    </row>
    <row r="8" spans="1:7">
      <c r="A8" s="10" t="s">
        <v>173</v>
      </c>
      <c r="B8" s="10" t="s">
        <v>151</v>
      </c>
      <c r="C8" s="10" t="s">
        <v>181</v>
      </c>
      <c r="D8" s="196">
        <v>17795</v>
      </c>
      <c r="E8" s="196">
        <v>109038</v>
      </c>
      <c r="F8" s="196">
        <v>216834</v>
      </c>
      <c r="G8" s="196">
        <v>23140792.280000001</v>
      </c>
    </row>
    <row r="9" spans="1:7">
      <c r="A9" s="10" t="s">
        <v>174</v>
      </c>
      <c r="B9" s="10" t="s">
        <v>154</v>
      </c>
      <c r="C9" s="10" t="s">
        <v>182</v>
      </c>
      <c r="D9" s="196">
        <v>15969</v>
      </c>
      <c r="E9" s="196">
        <v>185328</v>
      </c>
      <c r="F9" s="196">
        <v>408721</v>
      </c>
      <c r="G9" s="196">
        <v>32751075.52</v>
      </c>
    </row>
    <row r="10" spans="1:7">
      <c r="A10" s="10" t="s">
        <v>175</v>
      </c>
      <c r="B10" s="10" t="s">
        <v>156</v>
      </c>
      <c r="C10" s="10" t="s">
        <v>183</v>
      </c>
      <c r="D10" s="196">
        <v>15745</v>
      </c>
      <c r="E10" s="196">
        <v>251422</v>
      </c>
      <c r="F10" s="196">
        <v>429390</v>
      </c>
      <c r="G10" s="196">
        <v>54922366.32</v>
      </c>
    </row>
    <row r="11" spans="1:7">
      <c r="A11" s="10" t="s">
        <v>149</v>
      </c>
      <c r="B11" s="10" t="s">
        <v>152</v>
      </c>
      <c r="C11" s="10" t="s">
        <v>185</v>
      </c>
      <c r="D11" s="196">
        <v>15655</v>
      </c>
      <c r="E11" s="196">
        <v>182929</v>
      </c>
      <c r="F11" s="196">
        <v>380276</v>
      </c>
      <c r="G11" s="196">
        <v>40588075.68</v>
      </c>
    </row>
    <row r="12" spans="1:7">
      <c r="A12" s="10" t="s">
        <v>176</v>
      </c>
      <c r="B12" s="10" t="s">
        <v>159</v>
      </c>
      <c r="C12" s="10" t="s">
        <v>186</v>
      </c>
      <c r="D12" s="196">
        <v>15380</v>
      </c>
      <c r="E12" s="196">
        <v>2821642</v>
      </c>
      <c r="F12" s="196">
        <v>2860730</v>
      </c>
      <c r="G12" s="196">
        <v>231400480.72</v>
      </c>
    </row>
    <row r="13" spans="1:7">
      <c r="A13" s="10" t="s">
        <v>177</v>
      </c>
      <c r="B13" s="10" t="s">
        <v>160</v>
      </c>
      <c r="C13" s="10" t="s">
        <v>187</v>
      </c>
      <c r="D13" s="196">
        <v>14838</v>
      </c>
      <c r="E13" s="196">
        <v>223412</v>
      </c>
      <c r="F13" s="196">
        <v>310880</v>
      </c>
      <c r="G13" s="196">
        <v>54293678.109999999</v>
      </c>
    </row>
    <row r="14" spans="1:7">
      <c r="A14" s="10" t="s">
        <v>155</v>
      </c>
      <c r="B14" s="10" t="s">
        <v>163</v>
      </c>
      <c r="C14" s="10" t="s">
        <v>188</v>
      </c>
      <c r="D14" s="196">
        <v>13739</v>
      </c>
      <c r="E14" s="196">
        <v>166980</v>
      </c>
      <c r="F14" s="196">
        <v>289161</v>
      </c>
      <c r="G14" s="196">
        <v>26619792.949999999</v>
      </c>
    </row>
    <row r="15" spans="1:7">
      <c r="A15" s="10" t="s">
        <v>178</v>
      </c>
      <c r="B15" s="10" t="s">
        <v>164</v>
      </c>
      <c r="C15" s="10" t="s">
        <v>189</v>
      </c>
      <c r="D15" s="196">
        <v>13625</v>
      </c>
      <c r="E15" s="196">
        <v>254855</v>
      </c>
      <c r="F15" s="196">
        <v>447732</v>
      </c>
      <c r="G15" s="196">
        <v>43869851.829999998</v>
      </c>
    </row>
    <row r="16" spans="1:7">
      <c r="A16" s="10" t="s">
        <v>165</v>
      </c>
      <c r="B16" s="10" t="s">
        <v>166</v>
      </c>
      <c r="C16" s="10" t="s">
        <v>189</v>
      </c>
      <c r="D16" s="196">
        <v>13384</v>
      </c>
      <c r="E16" s="196">
        <v>306549</v>
      </c>
      <c r="F16" s="196">
        <v>557523</v>
      </c>
      <c r="G16" s="196">
        <v>78323288.25</v>
      </c>
    </row>
    <row r="17" spans="1:7">
      <c r="A17" s="10" t="s">
        <v>153</v>
      </c>
      <c r="B17" s="10" t="s">
        <v>168</v>
      </c>
      <c r="C17" s="10" t="s">
        <v>189</v>
      </c>
      <c r="D17" s="196">
        <v>11236</v>
      </c>
      <c r="E17" s="196">
        <v>91362</v>
      </c>
      <c r="F17" s="196">
        <v>155484</v>
      </c>
      <c r="G17" s="196">
        <v>13697724.99</v>
      </c>
    </row>
    <row r="18" spans="1:7">
      <c r="A18" s="10" t="s">
        <v>167</v>
      </c>
      <c r="B18" s="10" t="s">
        <v>170</v>
      </c>
      <c r="C18" s="10" t="s">
        <v>190</v>
      </c>
      <c r="D18" s="196">
        <v>10587</v>
      </c>
      <c r="E18" s="196">
        <v>50747</v>
      </c>
      <c r="F18" s="196">
        <v>136755</v>
      </c>
      <c r="G18" s="196">
        <v>19388294.030000001</v>
      </c>
    </row>
    <row r="19" spans="1:7">
      <c r="A19" s="279" t="s">
        <v>519</v>
      </c>
      <c r="B19" s="279"/>
      <c r="C19" s="279"/>
      <c r="D19" s="279"/>
      <c r="E19" s="279"/>
      <c r="F19" s="279"/>
      <c r="G19" s="279"/>
    </row>
  </sheetData>
  <mergeCells count="3">
    <mergeCell ref="A2:G2"/>
    <mergeCell ref="A19:G19"/>
    <mergeCell ref="A1:G1"/>
  </mergeCells>
  <phoneticPr fontId="1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0" sqref="C30"/>
    </sheetView>
  </sheetViews>
  <sheetFormatPr defaultRowHeight="16.5"/>
  <cols>
    <col min="1" max="1" width="55.625" customWidth="1"/>
    <col min="4" max="4" width="9.625" customWidth="1"/>
    <col min="5" max="5" width="9.375" bestFit="1" customWidth="1"/>
    <col min="6" max="6" width="10.25" bestFit="1" customWidth="1"/>
    <col min="7" max="7" width="11.25" bestFit="1" customWidth="1"/>
  </cols>
  <sheetData>
    <row r="1" spans="1:7" ht="26.25">
      <c r="A1" s="269" t="s">
        <v>1500</v>
      </c>
      <c r="B1" s="269"/>
      <c r="C1" s="269"/>
      <c r="D1" s="269"/>
      <c r="E1" s="269"/>
      <c r="F1" s="269"/>
      <c r="G1" s="269"/>
    </row>
    <row r="2" spans="1:7">
      <c r="A2" s="338" t="s">
        <v>137</v>
      </c>
      <c r="B2" s="338"/>
      <c r="C2" s="338"/>
      <c r="D2" s="338"/>
      <c r="E2" s="338"/>
      <c r="F2" s="338"/>
      <c r="G2" s="338"/>
    </row>
    <row r="3" spans="1:7">
      <c r="A3" s="192" t="s">
        <v>138</v>
      </c>
      <c r="B3" s="192" t="s">
        <v>139</v>
      </c>
      <c r="C3" s="192" t="s">
        <v>140</v>
      </c>
      <c r="D3" s="192" t="s">
        <v>76</v>
      </c>
      <c r="E3" s="192" t="s">
        <v>107</v>
      </c>
      <c r="F3" s="192" t="s">
        <v>141</v>
      </c>
      <c r="G3" s="192" t="s">
        <v>108</v>
      </c>
    </row>
    <row r="4" spans="1:7">
      <c r="A4" s="10" t="s">
        <v>142</v>
      </c>
      <c r="B4" s="10" t="s">
        <v>143</v>
      </c>
      <c r="C4" s="10" t="s">
        <v>191</v>
      </c>
      <c r="D4" s="196">
        <v>737990</v>
      </c>
      <c r="E4" s="196">
        <v>2253660</v>
      </c>
      <c r="F4" s="196">
        <v>4296428</v>
      </c>
      <c r="G4" s="196">
        <v>188394619.37</v>
      </c>
    </row>
    <row r="5" spans="1:7">
      <c r="A5" s="10" t="s">
        <v>153</v>
      </c>
      <c r="B5" s="10" t="s">
        <v>145</v>
      </c>
      <c r="C5" s="10" t="s">
        <v>192</v>
      </c>
      <c r="D5" s="196">
        <v>495785</v>
      </c>
      <c r="E5" s="196">
        <v>1515110</v>
      </c>
      <c r="F5" s="196">
        <v>7711000</v>
      </c>
      <c r="G5" s="196">
        <v>55517671.140000001</v>
      </c>
    </row>
    <row r="6" spans="1:7">
      <c r="A6" s="10" t="s">
        <v>144</v>
      </c>
      <c r="B6" s="10" t="s">
        <v>147</v>
      </c>
      <c r="C6" s="10" t="s">
        <v>184</v>
      </c>
      <c r="D6" s="196">
        <v>463018</v>
      </c>
      <c r="E6" s="196">
        <v>1241331</v>
      </c>
      <c r="F6" s="196">
        <v>8397709</v>
      </c>
      <c r="G6" s="196">
        <v>52839897.439999998</v>
      </c>
    </row>
    <row r="7" spans="1:7">
      <c r="A7" s="10" t="s">
        <v>146</v>
      </c>
      <c r="B7" s="10" t="s">
        <v>148</v>
      </c>
      <c r="C7" s="10" t="s">
        <v>185</v>
      </c>
      <c r="D7" s="196">
        <v>427959</v>
      </c>
      <c r="E7" s="196">
        <v>3420176</v>
      </c>
      <c r="F7" s="196">
        <v>20350070</v>
      </c>
      <c r="G7" s="196">
        <v>169954763.72999999</v>
      </c>
    </row>
    <row r="8" spans="1:7">
      <c r="A8" s="10" t="s">
        <v>158</v>
      </c>
      <c r="B8" s="10" t="s">
        <v>151</v>
      </c>
      <c r="C8" s="10" t="s">
        <v>183</v>
      </c>
      <c r="D8" s="196">
        <v>384848</v>
      </c>
      <c r="E8" s="196">
        <v>874376</v>
      </c>
      <c r="F8" s="196">
        <v>4863750</v>
      </c>
      <c r="G8" s="196">
        <v>30937984.27</v>
      </c>
    </row>
    <row r="9" spans="1:7">
      <c r="A9" s="10" t="s">
        <v>149</v>
      </c>
      <c r="B9" s="10" t="s">
        <v>154</v>
      </c>
      <c r="C9" s="10" t="s">
        <v>182</v>
      </c>
      <c r="D9" s="196">
        <v>379169</v>
      </c>
      <c r="E9" s="196">
        <v>1526540</v>
      </c>
      <c r="F9" s="196">
        <v>8618996</v>
      </c>
      <c r="G9" s="196">
        <v>65610352.869999997</v>
      </c>
    </row>
    <row r="10" spans="1:7">
      <c r="A10" s="10" t="s">
        <v>150</v>
      </c>
      <c r="B10" s="10" t="s">
        <v>156</v>
      </c>
      <c r="C10" s="10" t="s">
        <v>193</v>
      </c>
      <c r="D10" s="196">
        <v>314578</v>
      </c>
      <c r="E10" s="196">
        <v>2348338</v>
      </c>
      <c r="F10" s="196">
        <v>81123164</v>
      </c>
      <c r="G10" s="196">
        <v>200699352.61000001</v>
      </c>
    </row>
    <row r="11" spans="1:7">
      <c r="A11" s="10" t="s">
        <v>157</v>
      </c>
      <c r="B11" s="10" t="s">
        <v>152</v>
      </c>
      <c r="C11" s="10" t="s">
        <v>187</v>
      </c>
      <c r="D11" s="196">
        <v>273285</v>
      </c>
      <c r="E11" s="196">
        <v>541739</v>
      </c>
      <c r="F11" s="196">
        <v>7439031</v>
      </c>
      <c r="G11" s="196">
        <v>52017522.990000002</v>
      </c>
    </row>
    <row r="12" spans="1:7">
      <c r="A12" s="10" t="s">
        <v>155</v>
      </c>
      <c r="B12" s="10" t="s">
        <v>159</v>
      </c>
      <c r="C12" s="10" t="s">
        <v>194</v>
      </c>
      <c r="D12" s="196">
        <v>267983</v>
      </c>
      <c r="E12" s="196">
        <v>685112</v>
      </c>
      <c r="F12" s="196">
        <v>3178945</v>
      </c>
      <c r="G12" s="196">
        <v>32490864.260000002</v>
      </c>
    </row>
    <row r="13" spans="1:7">
      <c r="A13" s="10" t="s">
        <v>179</v>
      </c>
      <c r="B13" s="10" t="s">
        <v>160</v>
      </c>
      <c r="C13" s="10" t="s">
        <v>180</v>
      </c>
      <c r="D13" s="196">
        <v>248077</v>
      </c>
      <c r="E13" s="196">
        <v>456854</v>
      </c>
      <c r="F13" s="196">
        <v>2299432</v>
      </c>
      <c r="G13" s="196">
        <v>17753282.449999999</v>
      </c>
    </row>
    <row r="14" spans="1:7">
      <c r="A14" s="10" t="s">
        <v>171</v>
      </c>
      <c r="B14" s="10" t="s">
        <v>163</v>
      </c>
      <c r="C14" s="10" t="s">
        <v>181</v>
      </c>
      <c r="D14" s="196">
        <v>230861</v>
      </c>
      <c r="E14" s="196">
        <v>370401</v>
      </c>
      <c r="F14" s="196">
        <v>1248446</v>
      </c>
      <c r="G14" s="196">
        <v>19241501.219999999</v>
      </c>
    </row>
    <row r="15" spans="1:7">
      <c r="A15" s="10" t="s">
        <v>169</v>
      </c>
      <c r="B15" s="10" t="s">
        <v>164</v>
      </c>
      <c r="C15" s="10" t="s">
        <v>190</v>
      </c>
      <c r="D15" s="196">
        <v>227087</v>
      </c>
      <c r="E15" s="196">
        <v>509669</v>
      </c>
      <c r="F15" s="196">
        <v>3837649</v>
      </c>
      <c r="G15" s="196">
        <v>19627003.899999999</v>
      </c>
    </row>
    <row r="16" spans="1:7">
      <c r="A16" s="10" t="s">
        <v>162</v>
      </c>
      <c r="B16" s="10" t="s">
        <v>166</v>
      </c>
      <c r="C16" s="10" t="s">
        <v>186</v>
      </c>
      <c r="D16" s="196">
        <v>215491</v>
      </c>
      <c r="E16" s="196">
        <v>486379</v>
      </c>
      <c r="F16" s="196">
        <v>8965129</v>
      </c>
      <c r="G16" s="196">
        <v>36111997.229999997</v>
      </c>
    </row>
    <row r="17" spans="1:7">
      <c r="A17" s="10" t="s">
        <v>161</v>
      </c>
      <c r="B17" s="10" t="s">
        <v>168</v>
      </c>
      <c r="C17" s="10" t="s">
        <v>189</v>
      </c>
      <c r="D17" s="196">
        <v>212566</v>
      </c>
      <c r="E17" s="196">
        <v>367168</v>
      </c>
      <c r="F17" s="196">
        <v>472097</v>
      </c>
      <c r="G17" s="196">
        <v>20771265.760000002</v>
      </c>
    </row>
    <row r="18" spans="1:7">
      <c r="A18" s="10" t="s">
        <v>165</v>
      </c>
      <c r="B18" s="10" t="s">
        <v>170</v>
      </c>
      <c r="C18" s="10" t="s">
        <v>189</v>
      </c>
      <c r="D18" s="196">
        <v>211089</v>
      </c>
      <c r="E18" s="196">
        <v>1218114</v>
      </c>
      <c r="F18" s="196">
        <v>10973542</v>
      </c>
      <c r="G18" s="196">
        <v>68677627.950000003</v>
      </c>
    </row>
    <row r="19" spans="1:7">
      <c r="A19" s="279" t="s">
        <v>518</v>
      </c>
      <c r="B19" s="279"/>
      <c r="C19" s="279"/>
      <c r="D19" s="279"/>
      <c r="E19" s="279"/>
      <c r="F19" s="279"/>
      <c r="G19" s="279"/>
    </row>
  </sheetData>
  <mergeCells count="3">
    <mergeCell ref="A2:G2"/>
    <mergeCell ref="A19:G19"/>
    <mergeCell ref="A1:G1"/>
  </mergeCells>
  <phoneticPr fontId="1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J24" sqref="J24"/>
    </sheetView>
  </sheetViews>
  <sheetFormatPr defaultRowHeight="16.5"/>
  <cols>
    <col min="1" max="1" width="6.25" customWidth="1"/>
    <col min="2" max="2" width="15.625" customWidth="1"/>
    <col min="3" max="3" width="8.625" customWidth="1"/>
    <col min="4" max="5" width="10.375" customWidth="1"/>
    <col min="6" max="6" width="15.625" customWidth="1"/>
    <col min="7" max="7" width="8.625" customWidth="1"/>
    <col min="8" max="9" width="10.375" bestFit="1" customWidth="1"/>
  </cols>
  <sheetData>
    <row r="1" spans="1:9" ht="26.25">
      <c r="A1" s="269" t="s">
        <v>1502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338" t="s">
        <v>103</v>
      </c>
      <c r="B2" s="338"/>
      <c r="C2" s="338"/>
      <c r="D2" s="338"/>
      <c r="E2" s="338"/>
      <c r="F2" s="338"/>
      <c r="G2" s="338"/>
      <c r="H2" s="338"/>
      <c r="I2" s="338"/>
    </row>
    <row r="3" spans="1:9">
      <c r="A3" s="339" t="s">
        <v>74</v>
      </c>
      <c r="B3" s="339" t="s">
        <v>104</v>
      </c>
      <c r="C3" s="339"/>
      <c r="D3" s="339"/>
      <c r="E3" s="339"/>
      <c r="F3" s="339" t="s">
        <v>105</v>
      </c>
      <c r="G3" s="339"/>
      <c r="H3" s="339"/>
      <c r="I3" s="339"/>
    </row>
    <row r="4" spans="1:9">
      <c r="A4" s="339"/>
      <c r="B4" s="192" t="s">
        <v>106</v>
      </c>
      <c r="C4" s="192" t="s">
        <v>107</v>
      </c>
      <c r="D4" s="192" t="s">
        <v>108</v>
      </c>
      <c r="E4" s="192" t="s">
        <v>109</v>
      </c>
      <c r="F4" s="192" t="s">
        <v>106</v>
      </c>
      <c r="G4" s="192" t="s">
        <v>107</v>
      </c>
      <c r="H4" s="192" t="s">
        <v>108</v>
      </c>
      <c r="I4" s="192" t="s">
        <v>109</v>
      </c>
    </row>
    <row r="5" spans="1:9">
      <c r="A5" s="200" t="s">
        <v>113</v>
      </c>
      <c r="B5" s="204">
        <v>328271</v>
      </c>
      <c r="C5" s="204">
        <v>2517919</v>
      </c>
      <c r="D5" s="204">
        <v>219454127.56</v>
      </c>
      <c r="E5" s="204">
        <v>160806179.92699999</v>
      </c>
      <c r="F5" s="204">
        <v>174253</v>
      </c>
      <c r="G5" s="204">
        <v>1464117</v>
      </c>
      <c r="H5" s="204">
        <v>176794340.93000001</v>
      </c>
      <c r="I5" s="204">
        <v>129713113.95900001</v>
      </c>
    </row>
    <row r="6" spans="1:9">
      <c r="A6" s="200" t="s">
        <v>110</v>
      </c>
      <c r="B6" s="204">
        <v>321456</v>
      </c>
      <c r="C6" s="204">
        <v>2530851</v>
      </c>
      <c r="D6" s="204">
        <v>209518496</v>
      </c>
      <c r="E6" s="204">
        <v>153714453</v>
      </c>
      <c r="F6" s="204">
        <v>171233</v>
      </c>
      <c r="G6" s="204">
        <v>1475380</v>
      </c>
      <c r="H6" s="204">
        <v>170505833</v>
      </c>
      <c r="I6" s="204">
        <v>125409721</v>
      </c>
    </row>
    <row r="7" spans="1:9">
      <c r="A7" s="200" t="s">
        <v>111</v>
      </c>
      <c r="B7" s="204">
        <v>309228</v>
      </c>
      <c r="C7" s="204">
        <v>2459596</v>
      </c>
      <c r="D7" s="204">
        <v>192599321</v>
      </c>
      <c r="E7" s="204">
        <v>141269043</v>
      </c>
      <c r="F7" s="204">
        <v>162307</v>
      </c>
      <c r="G7" s="204">
        <v>1430303</v>
      </c>
      <c r="H7" s="204">
        <v>156543432</v>
      </c>
      <c r="I7" s="204">
        <v>115103454</v>
      </c>
    </row>
    <row r="8" spans="1:9">
      <c r="A8" s="200" t="s">
        <v>112</v>
      </c>
      <c r="B8" s="204">
        <v>299955</v>
      </c>
      <c r="C8" s="204">
        <v>2460572</v>
      </c>
      <c r="D8" s="204">
        <v>177814957</v>
      </c>
      <c r="E8" s="204">
        <v>130337422</v>
      </c>
      <c r="F8" s="204">
        <v>157069</v>
      </c>
      <c r="G8" s="204">
        <v>1448131</v>
      </c>
      <c r="H8" s="204">
        <v>146895260</v>
      </c>
      <c r="I8" s="204">
        <v>108089002</v>
      </c>
    </row>
    <row r="9" spans="1:9">
      <c r="A9" s="200" t="s">
        <v>32</v>
      </c>
      <c r="B9" s="204">
        <v>32863</v>
      </c>
      <c r="C9" s="204">
        <v>261838</v>
      </c>
      <c r="D9" s="204">
        <v>23860406.48</v>
      </c>
      <c r="E9" s="204">
        <v>17649011.993999999</v>
      </c>
      <c r="F9" s="204">
        <v>20362</v>
      </c>
      <c r="G9" s="204">
        <v>181880</v>
      </c>
      <c r="H9" s="204">
        <v>23195713.800000001</v>
      </c>
      <c r="I9" s="204">
        <v>17361254.835999999</v>
      </c>
    </row>
    <row r="10" spans="1:9">
      <c r="A10" s="200" t="s">
        <v>33</v>
      </c>
      <c r="B10" s="204">
        <v>44198</v>
      </c>
      <c r="C10" s="204">
        <v>325397</v>
      </c>
      <c r="D10" s="204">
        <v>29455956.09</v>
      </c>
      <c r="E10" s="204">
        <v>21272335.436999999</v>
      </c>
      <c r="F10" s="204">
        <v>23991</v>
      </c>
      <c r="G10" s="204">
        <v>192365</v>
      </c>
      <c r="H10" s="204">
        <v>24974193.190000001</v>
      </c>
      <c r="I10" s="204">
        <v>18110823.857999999</v>
      </c>
    </row>
    <row r="11" spans="1:9">
      <c r="A11" s="200" t="s">
        <v>34</v>
      </c>
      <c r="B11" s="204">
        <v>37444</v>
      </c>
      <c r="C11" s="204">
        <v>271996</v>
      </c>
      <c r="D11" s="204">
        <v>23366272.82</v>
      </c>
      <c r="E11" s="204">
        <v>17006923.077</v>
      </c>
      <c r="F11" s="204">
        <v>18735</v>
      </c>
      <c r="G11" s="204">
        <v>150959</v>
      </c>
      <c r="H11" s="204">
        <v>18136262.780000001</v>
      </c>
      <c r="I11" s="204">
        <v>13255981.331</v>
      </c>
    </row>
    <row r="12" spans="1:9">
      <c r="A12" s="200" t="s">
        <v>35</v>
      </c>
      <c r="B12" s="204">
        <v>17853</v>
      </c>
      <c r="C12" s="204">
        <v>142696</v>
      </c>
      <c r="D12" s="204">
        <v>12670054.52</v>
      </c>
      <c r="E12" s="204">
        <v>9235066.1469999999</v>
      </c>
      <c r="F12" s="204">
        <v>10428</v>
      </c>
      <c r="G12" s="204">
        <v>90051</v>
      </c>
      <c r="H12" s="204">
        <v>11355700.460000001</v>
      </c>
      <c r="I12" s="204">
        <v>8325508.2220000001</v>
      </c>
    </row>
    <row r="13" spans="1:9">
      <c r="A13" s="200" t="s">
        <v>36</v>
      </c>
      <c r="B13" s="204">
        <v>21256</v>
      </c>
      <c r="C13" s="204">
        <v>141620</v>
      </c>
      <c r="D13" s="204">
        <v>12312756.710000001</v>
      </c>
      <c r="E13" s="204">
        <v>8837509.9250000007</v>
      </c>
      <c r="F13" s="204">
        <v>10683</v>
      </c>
      <c r="G13" s="204">
        <v>74772</v>
      </c>
      <c r="H13" s="204">
        <v>8967580.6199999992</v>
      </c>
      <c r="I13" s="204">
        <v>6404251.858</v>
      </c>
    </row>
    <row r="14" spans="1:9">
      <c r="A14" s="200" t="s">
        <v>37</v>
      </c>
      <c r="B14" s="204">
        <v>9614</v>
      </c>
      <c r="C14" s="204">
        <v>75362</v>
      </c>
      <c r="D14" s="204">
        <v>6433813.1699999999</v>
      </c>
      <c r="E14" s="204">
        <v>4738572.2120000003</v>
      </c>
      <c r="F14" s="204">
        <v>5399</v>
      </c>
      <c r="G14" s="204">
        <v>42430</v>
      </c>
      <c r="H14" s="204">
        <v>4745563.34</v>
      </c>
      <c r="I14" s="204">
        <v>3458295.1510000001</v>
      </c>
    </row>
    <row r="15" spans="1:9">
      <c r="A15" s="200" t="s">
        <v>38</v>
      </c>
      <c r="B15" s="204">
        <v>6645</v>
      </c>
      <c r="C15" s="204">
        <v>60319</v>
      </c>
      <c r="D15" s="204">
        <v>4716766.4000000004</v>
      </c>
      <c r="E15" s="204">
        <v>3496232.1940000001</v>
      </c>
      <c r="F15" s="204">
        <v>3221</v>
      </c>
      <c r="G15" s="204">
        <v>31208</v>
      </c>
      <c r="H15" s="204">
        <v>3479702.92</v>
      </c>
      <c r="I15" s="204">
        <v>2587504.105</v>
      </c>
    </row>
    <row r="16" spans="1:9">
      <c r="A16" s="200" t="s">
        <v>24</v>
      </c>
      <c r="B16" s="204">
        <v>5615</v>
      </c>
      <c r="C16" s="204">
        <v>39729</v>
      </c>
      <c r="D16" s="204">
        <v>3520865.08</v>
      </c>
      <c r="E16" s="204">
        <v>2581483.5559999999</v>
      </c>
      <c r="F16" s="204">
        <v>2644</v>
      </c>
      <c r="G16" s="204">
        <v>21027</v>
      </c>
      <c r="H16" s="204">
        <v>2330249.46</v>
      </c>
      <c r="I16" s="204">
        <v>1690665.2879999999</v>
      </c>
    </row>
    <row r="17" spans="1:9">
      <c r="A17" s="200" t="s">
        <v>39</v>
      </c>
      <c r="B17" s="204">
        <v>17830</v>
      </c>
      <c r="C17" s="204">
        <v>123867</v>
      </c>
      <c r="D17" s="204">
        <v>10568224.689999999</v>
      </c>
      <c r="E17" s="204">
        <v>7789676.6210000003</v>
      </c>
      <c r="F17" s="204">
        <v>9039</v>
      </c>
      <c r="G17" s="204">
        <v>72696</v>
      </c>
      <c r="H17" s="204">
        <v>8461698.3300000001</v>
      </c>
      <c r="I17" s="204">
        <v>6270561.7599999998</v>
      </c>
    </row>
    <row r="18" spans="1:9">
      <c r="A18" s="200" t="s">
        <v>26</v>
      </c>
      <c r="B18" s="204">
        <v>8833</v>
      </c>
      <c r="C18" s="204">
        <v>66548</v>
      </c>
      <c r="D18" s="204">
        <v>5905467.5099999998</v>
      </c>
      <c r="E18" s="204">
        <v>4344108.8389999997</v>
      </c>
      <c r="F18" s="204">
        <v>4323</v>
      </c>
      <c r="G18" s="204">
        <v>35985</v>
      </c>
      <c r="H18" s="204">
        <v>4377092.3499999996</v>
      </c>
      <c r="I18" s="204">
        <v>3222538.264</v>
      </c>
    </row>
    <row r="19" spans="1:9">
      <c r="A19" s="200" t="s">
        <v>40</v>
      </c>
      <c r="B19" s="204">
        <v>11910</v>
      </c>
      <c r="C19" s="204">
        <v>88254</v>
      </c>
      <c r="D19" s="204">
        <v>8044191.1799999997</v>
      </c>
      <c r="E19" s="204">
        <v>5884699</v>
      </c>
      <c r="F19" s="204">
        <v>6804</v>
      </c>
      <c r="G19" s="204">
        <v>58087</v>
      </c>
      <c r="H19" s="204">
        <v>7025372.3300000001</v>
      </c>
      <c r="I19" s="204">
        <v>5130280.8650000002</v>
      </c>
    </row>
    <row r="20" spans="1:9">
      <c r="A20" s="200" t="s">
        <v>5</v>
      </c>
      <c r="B20" s="204">
        <v>8376</v>
      </c>
      <c r="C20" s="204">
        <v>64648</v>
      </c>
      <c r="D20" s="204">
        <v>5101887.25</v>
      </c>
      <c r="E20" s="204">
        <v>3760966.071</v>
      </c>
      <c r="F20" s="204">
        <v>4164</v>
      </c>
      <c r="G20" s="204">
        <v>43933</v>
      </c>
      <c r="H20" s="204">
        <v>4366253.88</v>
      </c>
      <c r="I20" s="204">
        <v>3217856.3709999998</v>
      </c>
    </row>
    <row r="21" spans="1:9">
      <c r="A21" s="200" t="s">
        <v>41</v>
      </c>
      <c r="B21" s="204">
        <v>8047</v>
      </c>
      <c r="C21" s="204">
        <v>64216</v>
      </c>
      <c r="D21" s="204">
        <v>5434595.3799999999</v>
      </c>
      <c r="E21" s="204">
        <v>4033418.7170000002</v>
      </c>
      <c r="F21" s="204">
        <v>3974</v>
      </c>
      <c r="G21" s="204">
        <v>30562</v>
      </c>
      <c r="H21" s="204">
        <v>3620394.39</v>
      </c>
      <c r="I21" s="204">
        <v>2667284.71</v>
      </c>
    </row>
    <row r="22" spans="1:9">
      <c r="A22" s="200" t="s">
        <v>42</v>
      </c>
      <c r="B22" s="204">
        <v>13889</v>
      </c>
      <c r="C22" s="204">
        <v>113912</v>
      </c>
      <c r="D22" s="204">
        <v>8668025.4900000002</v>
      </c>
      <c r="E22" s="204">
        <v>6405063.9519999996</v>
      </c>
      <c r="F22" s="204">
        <v>7787</v>
      </c>
      <c r="G22" s="204">
        <v>74442</v>
      </c>
      <c r="H22" s="204">
        <v>7887268.6500000004</v>
      </c>
      <c r="I22" s="204">
        <v>5808479.1359999999</v>
      </c>
    </row>
    <row r="23" spans="1:9">
      <c r="A23" s="200" t="s">
        <v>43</v>
      </c>
      <c r="B23" s="204">
        <v>10674</v>
      </c>
      <c r="C23" s="204">
        <v>88226</v>
      </c>
      <c r="D23" s="204">
        <v>7591918.9299999997</v>
      </c>
      <c r="E23" s="204">
        <v>5579244.1370000001</v>
      </c>
      <c r="F23" s="204">
        <v>5756</v>
      </c>
      <c r="G23" s="204">
        <v>53572</v>
      </c>
      <c r="H23" s="204">
        <v>6235964.6100000003</v>
      </c>
      <c r="I23" s="204">
        <v>4543636.5109999999</v>
      </c>
    </row>
    <row r="24" spans="1:9">
      <c r="A24" s="200" t="s">
        <v>44</v>
      </c>
      <c r="B24" s="204">
        <v>14184</v>
      </c>
      <c r="C24" s="204">
        <v>121608</v>
      </c>
      <c r="D24" s="204">
        <v>10566284.470000001</v>
      </c>
      <c r="E24" s="204">
        <v>7782839.4479999999</v>
      </c>
      <c r="F24" s="204">
        <v>8104</v>
      </c>
      <c r="G24" s="204">
        <v>78918</v>
      </c>
      <c r="H24" s="204">
        <v>9007618.6300000008</v>
      </c>
      <c r="I24" s="204">
        <v>6676407.6919999998</v>
      </c>
    </row>
    <row r="25" spans="1:9">
      <c r="A25" s="200" t="s">
        <v>45</v>
      </c>
      <c r="B25" s="204">
        <v>8430</v>
      </c>
      <c r="C25" s="204">
        <v>68910</v>
      </c>
      <c r="D25" s="204">
        <v>6452622.4000000004</v>
      </c>
      <c r="E25" s="204">
        <v>4742191.1430000002</v>
      </c>
      <c r="F25" s="204">
        <v>3744</v>
      </c>
      <c r="G25" s="204">
        <v>31709</v>
      </c>
      <c r="H25" s="204">
        <v>4056019.22</v>
      </c>
      <c r="I25" s="204">
        <v>2969060.716</v>
      </c>
    </row>
    <row r="26" spans="1:9">
      <c r="A26" s="200" t="s">
        <v>46</v>
      </c>
      <c r="B26" s="204">
        <v>11242</v>
      </c>
      <c r="C26" s="204">
        <v>97242</v>
      </c>
      <c r="D26" s="204">
        <v>8519940.5500000007</v>
      </c>
      <c r="E26" s="204">
        <v>6318515.1730000004</v>
      </c>
      <c r="F26" s="204">
        <v>5718</v>
      </c>
      <c r="G26" s="204">
        <v>51136</v>
      </c>
      <c r="H26" s="204">
        <v>6098175.8099999996</v>
      </c>
      <c r="I26" s="204">
        <v>4537430.9960000003</v>
      </c>
    </row>
    <row r="27" spans="1:9">
      <c r="A27" s="200" t="s">
        <v>47</v>
      </c>
      <c r="B27" s="204">
        <v>9447</v>
      </c>
      <c r="C27" s="204">
        <v>85760</v>
      </c>
      <c r="D27" s="204">
        <v>7521880.79</v>
      </c>
      <c r="E27" s="204">
        <v>5590899.6689999998</v>
      </c>
      <c r="F27" s="204">
        <v>4675</v>
      </c>
      <c r="G27" s="204">
        <v>43746</v>
      </c>
      <c r="H27" s="204">
        <v>4901949.16</v>
      </c>
      <c r="I27" s="204">
        <v>3607957.4810000001</v>
      </c>
    </row>
    <row r="28" spans="1:9">
      <c r="A28" s="200" t="s">
        <v>48</v>
      </c>
      <c r="B28" s="204">
        <v>11945</v>
      </c>
      <c r="C28" s="204">
        <v>86988</v>
      </c>
      <c r="D28" s="204">
        <v>7036500.54</v>
      </c>
      <c r="E28" s="204">
        <v>5189150.4960000003</v>
      </c>
      <c r="F28" s="204">
        <v>5757</v>
      </c>
      <c r="G28" s="204">
        <v>41746</v>
      </c>
      <c r="H28" s="204">
        <v>5061402.38</v>
      </c>
      <c r="I28" s="204">
        <v>3694168.0860000001</v>
      </c>
    </row>
    <row r="29" spans="1:9">
      <c r="A29" s="200" t="s">
        <v>29</v>
      </c>
      <c r="B29" s="204">
        <v>7858</v>
      </c>
      <c r="C29" s="204">
        <v>60689</v>
      </c>
      <c r="D29" s="204">
        <v>5266675.34</v>
      </c>
      <c r="E29" s="204">
        <v>3867389.4270000001</v>
      </c>
      <c r="F29" s="204">
        <v>3773</v>
      </c>
      <c r="G29" s="204">
        <v>27487</v>
      </c>
      <c r="H29" s="204">
        <v>3627575.01</v>
      </c>
      <c r="I29" s="204">
        <v>2641412.9019999998</v>
      </c>
    </row>
    <row r="30" spans="1:9">
      <c r="A30" s="200" t="s">
        <v>4</v>
      </c>
      <c r="B30" s="204">
        <v>10118</v>
      </c>
      <c r="C30" s="204">
        <v>68094</v>
      </c>
      <c r="D30" s="204">
        <v>6439021.7699999996</v>
      </c>
      <c r="E30" s="204">
        <v>4700882.6919999998</v>
      </c>
      <c r="F30" s="204">
        <v>5172</v>
      </c>
      <c r="G30" s="204">
        <v>35406</v>
      </c>
      <c r="H30" s="204">
        <v>4882589.6100000003</v>
      </c>
      <c r="I30" s="204">
        <v>3531753.82</v>
      </c>
    </row>
    <row r="31" spans="1:9">
      <c r="A31" s="279" t="s">
        <v>523</v>
      </c>
      <c r="B31" s="279"/>
      <c r="C31" s="279"/>
      <c r="D31" s="279"/>
      <c r="E31" s="279"/>
      <c r="F31" s="279"/>
      <c r="G31" s="279"/>
      <c r="H31" s="279"/>
      <c r="I31" s="279"/>
    </row>
    <row r="32" spans="1:9">
      <c r="A32" s="279" t="s">
        <v>518</v>
      </c>
      <c r="B32" s="279"/>
      <c r="C32" s="279"/>
      <c r="D32" s="279"/>
      <c r="E32" s="279"/>
      <c r="F32" s="279"/>
      <c r="G32" s="279"/>
      <c r="H32" s="279"/>
      <c r="I32" s="279"/>
    </row>
  </sheetData>
  <mergeCells count="7">
    <mergeCell ref="A32:I32"/>
    <mergeCell ref="A1:I1"/>
    <mergeCell ref="A2:I2"/>
    <mergeCell ref="A3:A4"/>
    <mergeCell ref="B3:E3"/>
    <mergeCell ref="F3:I3"/>
    <mergeCell ref="A31:I31"/>
  </mergeCells>
  <phoneticPr fontId="1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K26" sqref="K26"/>
    </sheetView>
  </sheetViews>
  <sheetFormatPr defaultRowHeight="16.5"/>
  <cols>
    <col min="1" max="5" width="15.625" customWidth="1"/>
  </cols>
  <sheetData>
    <row r="1" spans="1:5" ht="26.25">
      <c r="A1" s="269" t="s">
        <v>1501</v>
      </c>
      <c r="B1" s="269"/>
      <c r="C1" s="269"/>
      <c r="D1" s="269"/>
      <c r="E1" s="269"/>
    </row>
    <row r="2" spans="1:5">
      <c r="A2" s="338" t="s">
        <v>87</v>
      </c>
      <c r="B2" s="338"/>
      <c r="C2" s="338"/>
      <c r="D2" s="338"/>
      <c r="E2" s="338"/>
    </row>
    <row r="3" spans="1:5">
      <c r="A3" s="339" t="s">
        <v>74</v>
      </c>
      <c r="B3" s="339" t="s">
        <v>98</v>
      </c>
      <c r="C3" s="339" t="s">
        <v>99</v>
      </c>
      <c r="D3" s="339"/>
      <c r="E3" s="339"/>
    </row>
    <row r="4" spans="1:5">
      <c r="A4" s="339"/>
      <c r="B4" s="339"/>
      <c r="C4" s="30" t="s">
        <v>100</v>
      </c>
      <c r="D4" s="30" t="s">
        <v>101</v>
      </c>
      <c r="E4" s="192" t="s">
        <v>102</v>
      </c>
    </row>
    <row r="5" spans="1:5">
      <c r="A5" s="10" t="s">
        <v>10</v>
      </c>
      <c r="B5" s="205">
        <f>SUM(B6:B27)</f>
        <v>9776</v>
      </c>
      <c r="C5" s="205">
        <f>SUM(C6:C27)</f>
        <v>8542</v>
      </c>
      <c r="D5" s="205">
        <f>SUM(D6:D27)</f>
        <v>2977</v>
      </c>
      <c r="E5" s="206">
        <f>(D5/C5)</f>
        <v>0.34851322875204871</v>
      </c>
    </row>
    <row r="6" spans="1:5">
      <c r="A6" s="10" t="s">
        <v>32</v>
      </c>
      <c r="B6" s="10">
        <v>801</v>
      </c>
      <c r="C6" s="10">
        <v>674</v>
      </c>
      <c r="D6" s="10">
        <v>262</v>
      </c>
      <c r="E6" s="10" t="s">
        <v>114</v>
      </c>
    </row>
    <row r="7" spans="1:5">
      <c r="A7" s="10" t="s">
        <v>33</v>
      </c>
      <c r="B7" s="10">
        <v>1124</v>
      </c>
      <c r="C7" s="10">
        <v>1052</v>
      </c>
      <c r="D7" s="10">
        <v>358</v>
      </c>
      <c r="E7" s="10" t="s">
        <v>115</v>
      </c>
    </row>
    <row r="8" spans="1:5">
      <c r="A8" s="10" t="s">
        <v>34</v>
      </c>
      <c r="B8" s="10">
        <v>1174</v>
      </c>
      <c r="C8" s="10">
        <v>1086</v>
      </c>
      <c r="D8" s="10">
        <v>328</v>
      </c>
      <c r="E8" s="10" t="s">
        <v>116</v>
      </c>
    </row>
    <row r="9" spans="1:5">
      <c r="A9" s="10" t="s">
        <v>35</v>
      </c>
      <c r="B9" s="10">
        <v>556</v>
      </c>
      <c r="C9" s="10">
        <v>487</v>
      </c>
      <c r="D9" s="10">
        <v>117</v>
      </c>
      <c r="E9" s="10" t="s">
        <v>117</v>
      </c>
    </row>
    <row r="10" spans="1:5">
      <c r="A10" s="10" t="s">
        <v>36</v>
      </c>
      <c r="B10" s="10">
        <v>627</v>
      </c>
      <c r="C10" s="10">
        <v>537</v>
      </c>
      <c r="D10" s="10">
        <v>170</v>
      </c>
      <c r="E10" s="10" t="s">
        <v>118</v>
      </c>
    </row>
    <row r="11" spans="1:5">
      <c r="A11" s="10" t="s">
        <v>37</v>
      </c>
      <c r="B11" s="10">
        <v>237</v>
      </c>
      <c r="C11" s="10">
        <v>172</v>
      </c>
      <c r="D11" s="10">
        <v>53</v>
      </c>
      <c r="E11" s="10" t="s">
        <v>119</v>
      </c>
    </row>
    <row r="12" spans="1:5">
      <c r="A12" s="10" t="s">
        <v>38</v>
      </c>
      <c r="B12" s="10">
        <v>166</v>
      </c>
      <c r="C12" s="10">
        <v>150</v>
      </c>
      <c r="D12" s="10">
        <v>42</v>
      </c>
      <c r="E12" s="10" t="s">
        <v>120</v>
      </c>
    </row>
    <row r="13" spans="1:5">
      <c r="A13" s="10" t="s">
        <v>24</v>
      </c>
      <c r="B13" s="10">
        <v>153</v>
      </c>
      <c r="C13" s="10">
        <v>159</v>
      </c>
      <c r="D13" s="10">
        <v>38</v>
      </c>
      <c r="E13" s="10" t="s">
        <v>121</v>
      </c>
    </row>
    <row r="14" spans="1:5">
      <c r="A14" s="10" t="s">
        <v>39</v>
      </c>
      <c r="B14" s="10">
        <v>339</v>
      </c>
      <c r="C14" s="10">
        <v>342</v>
      </c>
      <c r="D14" s="10">
        <v>49</v>
      </c>
      <c r="E14" s="10" t="s">
        <v>122</v>
      </c>
    </row>
    <row r="15" spans="1:5">
      <c r="A15" s="10" t="s">
        <v>26</v>
      </c>
      <c r="B15" s="10">
        <v>215</v>
      </c>
      <c r="C15" s="10">
        <v>138</v>
      </c>
      <c r="D15" s="10">
        <v>30</v>
      </c>
      <c r="E15" s="10" t="s">
        <v>123</v>
      </c>
    </row>
    <row r="16" spans="1:5">
      <c r="A16" s="10" t="s">
        <v>40</v>
      </c>
      <c r="B16" s="10">
        <v>411</v>
      </c>
      <c r="C16" s="10">
        <v>372</v>
      </c>
      <c r="D16" s="10">
        <v>93</v>
      </c>
      <c r="E16" s="10" t="s">
        <v>124</v>
      </c>
    </row>
    <row r="17" spans="1:5">
      <c r="A17" s="10" t="s">
        <v>5</v>
      </c>
      <c r="B17" s="10">
        <v>307</v>
      </c>
      <c r="C17" s="10">
        <v>283</v>
      </c>
      <c r="D17" s="10">
        <v>153</v>
      </c>
      <c r="E17" s="10" t="s">
        <v>125</v>
      </c>
    </row>
    <row r="18" spans="1:5">
      <c r="A18" s="10" t="s">
        <v>41</v>
      </c>
      <c r="B18" s="10">
        <v>189</v>
      </c>
      <c r="C18" s="10">
        <v>158</v>
      </c>
      <c r="D18" s="10">
        <v>64</v>
      </c>
      <c r="E18" s="10" t="s">
        <v>126</v>
      </c>
    </row>
    <row r="19" spans="1:5">
      <c r="A19" s="10" t="s">
        <v>42</v>
      </c>
      <c r="B19" s="10">
        <v>558</v>
      </c>
      <c r="C19" s="10">
        <v>507</v>
      </c>
      <c r="D19" s="10">
        <v>188</v>
      </c>
      <c r="E19" s="10" t="s">
        <v>127</v>
      </c>
    </row>
    <row r="20" spans="1:5">
      <c r="A20" s="10" t="s">
        <v>43</v>
      </c>
      <c r="B20" s="10">
        <v>337</v>
      </c>
      <c r="C20" s="10">
        <v>274</v>
      </c>
      <c r="D20" s="10">
        <v>82</v>
      </c>
      <c r="E20" s="10" t="s">
        <v>128</v>
      </c>
    </row>
    <row r="21" spans="1:5">
      <c r="A21" s="10" t="s">
        <v>44</v>
      </c>
      <c r="B21" s="10">
        <v>545</v>
      </c>
      <c r="C21" s="10">
        <v>410</v>
      </c>
      <c r="D21" s="10">
        <v>190</v>
      </c>
      <c r="E21" s="10" t="s">
        <v>129</v>
      </c>
    </row>
    <row r="22" spans="1:5">
      <c r="A22" s="10" t="s">
        <v>45</v>
      </c>
      <c r="B22" s="10">
        <v>182</v>
      </c>
      <c r="C22" s="10">
        <v>177</v>
      </c>
      <c r="D22" s="10">
        <v>107</v>
      </c>
      <c r="E22" s="10" t="s">
        <v>130</v>
      </c>
    </row>
    <row r="23" spans="1:5">
      <c r="A23" s="10" t="s">
        <v>46</v>
      </c>
      <c r="B23" s="10">
        <v>366</v>
      </c>
      <c r="C23" s="10">
        <v>321</v>
      </c>
      <c r="D23" s="10">
        <v>121</v>
      </c>
      <c r="E23" s="10" t="s">
        <v>131</v>
      </c>
    </row>
    <row r="24" spans="1:5">
      <c r="A24" s="10" t="s">
        <v>47</v>
      </c>
      <c r="B24" s="10">
        <v>439</v>
      </c>
      <c r="C24" s="10">
        <v>237</v>
      </c>
      <c r="D24" s="10">
        <v>103</v>
      </c>
      <c r="E24" s="10" t="s">
        <v>132</v>
      </c>
    </row>
    <row r="25" spans="1:5">
      <c r="A25" s="10" t="s">
        <v>48</v>
      </c>
      <c r="B25" s="10">
        <v>391</v>
      </c>
      <c r="C25" s="10">
        <v>286</v>
      </c>
      <c r="D25" s="10">
        <v>130</v>
      </c>
      <c r="E25" s="10" t="s">
        <v>133</v>
      </c>
    </row>
    <row r="26" spans="1:5">
      <c r="A26" s="10" t="s">
        <v>29</v>
      </c>
      <c r="B26" s="10">
        <v>249</v>
      </c>
      <c r="C26" s="10">
        <v>262</v>
      </c>
      <c r="D26" s="10">
        <v>128</v>
      </c>
      <c r="E26" s="10" t="s">
        <v>134</v>
      </c>
    </row>
    <row r="27" spans="1:5">
      <c r="A27" s="10" t="s">
        <v>4</v>
      </c>
      <c r="B27" s="10">
        <v>410</v>
      </c>
      <c r="C27" s="10">
        <v>458</v>
      </c>
      <c r="D27" s="10">
        <v>171</v>
      </c>
      <c r="E27" s="10" t="s">
        <v>135</v>
      </c>
    </row>
    <row r="28" spans="1:5">
      <c r="A28" s="279" t="s">
        <v>521</v>
      </c>
      <c r="B28" s="279"/>
      <c r="C28" s="279"/>
      <c r="D28" s="279"/>
      <c r="E28" s="279"/>
    </row>
  </sheetData>
  <mergeCells count="6">
    <mergeCell ref="A28:E28"/>
    <mergeCell ref="A1:E1"/>
    <mergeCell ref="A2:E2"/>
    <mergeCell ref="A3:A4"/>
    <mergeCell ref="B3:B4"/>
    <mergeCell ref="C3:E3"/>
  </mergeCells>
  <phoneticPr fontId="1" type="noConversion"/>
  <pageMargins left="0.7" right="0.7" top="0.75" bottom="0.75" header="0.3" footer="0.3"/>
  <pageSetup paperSize="9" orientation="portrait" r:id="rId1"/>
  <ignoredErrors>
    <ignoredError sqref="E6 E7:E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E19" sqref="E19"/>
    </sheetView>
  </sheetViews>
  <sheetFormatPr defaultRowHeight="16.5"/>
  <cols>
    <col min="3" max="3" width="11.625" bestFit="1" customWidth="1"/>
    <col min="4" max="4" width="13.25" bestFit="1" customWidth="1"/>
    <col min="5" max="5" width="21.875" bestFit="1" customWidth="1"/>
    <col min="6" max="6" width="15.375" bestFit="1" customWidth="1"/>
    <col min="7" max="7" width="11.25" bestFit="1" customWidth="1"/>
    <col min="8" max="8" width="11.625" bestFit="1" customWidth="1"/>
    <col min="9" max="9" width="10.5" bestFit="1" customWidth="1"/>
    <col min="14" max="14" width="10.25" bestFit="1" customWidth="1"/>
    <col min="15" max="15" width="22.625" bestFit="1" customWidth="1"/>
  </cols>
  <sheetData>
    <row r="1" spans="1:13" ht="30" customHeight="1">
      <c r="A1" s="275" t="s">
        <v>691</v>
      </c>
      <c r="B1" s="275"/>
      <c r="C1" s="275"/>
      <c r="D1" s="275"/>
      <c r="E1" s="275"/>
      <c r="F1" s="275"/>
      <c r="G1" s="275"/>
      <c r="H1" s="275"/>
      <c r="I1" s="275"/>
    </row>
    <row r="2" spans="1:13">
      <c r="A2" s="280" t="s">
        <v>690</v>
      </c>
      <c r="B2" s="280"/>
      <c r="C2" s="280"/>
      <c r="D2" s="280"/>
      <c r="E2" s="280"/>
      <c r="F2" s="280"/>
      <c r="G2" s="280"/>
      <c r="H2" s="280"/>
      <c r="I2" s="280"/>
    </row>
    <row r="3" spans="1:13">
      <c r="A3" s="278" t="s">
        <v>2</v>
      </c>
      <c r="B3" s="278"/>
      <c r="C3" s="278" t="s">
        <v>10</v>
      </c>
      <c r="D3" s="278" t="s">
        <v>1283</v>
      </c>
      <c r="E3" s="29"/>
      <c r="F3" s="278" t="s">
        <v>1284</v>
      </c>
      <c r="G3" s="29"/>
      <c r="H3" s="278" t="s">
        <v>1285</v>
      </c>
      <c r="I3" s="29"/>
    </row>
    <row r="4" spans="1:13">
      <c r="A4" s="278"/>
      <c r="B4" s="278"/>
      <c r="C4" s="278"/>
      <c r="D4" s="278"/>
      <c r="E4" s="29" t="s">
        <v>689</v>
      </c>
      <c r="F4" s="278"/>
      <c r="G4" s="29" t="s">
        <v>689</v>
      </c>
      <c r="H4" s="278"/>
      <c r="I4" s="29" t="s">
        <v>689</v>
      </c>
    </row>
    <row r="5" spans="1:13">
      <c r="A5" s="278" t="s">
        <v>80</v>
      </c>
      <c r="B5" s="29" t="s">
        <v>688</v>
      </c>
      <c r="C5" s="72">
        <v>35931</v>
      </c>
      <c r="D5" s="72">
        <v>5115</v>
      </c>
      <c r="E5" s="250">
        <f>D5/C5*100</f>
        <v>14.235618268347666</v>
      </c>
      <c r="F5" s="73">
        <v>17901</v>
      </c>
      <c r="G5" s="250">
        <f>F5/C5*100</f>
        <v>49.82048927110295</v>
      </c>
      <c r="H5" s="73">
        <v>12915</v>
      </c>
      <c r="I5" s="250">
        <f>H5/C5*100</f>
        <v>35.943892460549385</v>
      </c>
    </row>
    <row r="6" spans="1:13">
      <c r="A6" s="278"/>
      <c r="B6" s="29" t="s">
        <v>687</v>
      </c>
      <c r="C6" s="70">
        <v>36281</v>
      </c>
      <c r="D6" s="70">
        <v>5287</v>
      </c>
      <c r="E6" s="251">
        <v>14.6</v>
      </c>
      <c r="F6" s="70">
        <v>18164</v>
      </c>
      <c r="G6" s="251">
        <v>50.1</v>
      </c>
      <c r="H6" s="70">
        <v>12830</v>
      </c>
      <c r="I6" s="251">
        <v>35.4</v>
      </c>
      <c r="K6" s="25"/>
      <c r="L6" s="25"/>
      <c r="M6" s="25"/>
    </row>
    <row r="7" spans="1:13">
      <c r="A7" s="278"/>
      <c r="B7" s="29" t="s">
        <v>110</v>
      </c>
      <c r="C7" s="70">
        <v>36661</v>
      </c>
      <c r="D7" s="70">
        <v>5466</v>
      </c>
      <c r="E7" s="251">
        <v>14.9</v>
      </c>
      <c r="F7" s="70">
        <v>18424</v>
      </c>
      <c r="G7" s="251">
        <v>50.3</v>
      </c>
      <c r="H7" s="70">
        <v>12771</v>
      </c>
      <c r="I7" s="251">
        <v>34.799999999999997</v>
      </c>
      <c r="K7" s="25"/>
      <c r="L7" s="25"/>
      <c r="M7" s="25"/>
    </row>
    <row r="8" spans="1:13">
      <c r="A8" s="278"/>
      <c r="B8" s="29" t="s">
        <v>111</v>
      </c>
      <c r="C8" s="70">
        <v>37024</v>
      </c>
      <c r="D8" s="70">
        <v>5705</v>
      </c>
      <c r="E8" s="251">
        <v>15.6</v>
      </c>
      <c r="F8" s="70">
        <v>18724</v>
      </c>
      <c r="G8" s="251">
        <v>51.1</v>
      </c>
      <c r="H8" s="70">
        <v>12595</v>
      </c>
      <c r="I8" s="251">
        <v>34.4</v>
      </c>
      <c r="K8" s="25"/>
      <c r="L8" s="25"/>
      <c r="M8" s="25"/>
    </row>
    <row r="9" spans="1:13">
      <c r="A9" s="278"/>
      <c r="B9" s="29" t="s">
        <v>112</v>
      </c>
      <c r="C9" s="70">
        <v>37356</v>
      </c>
      <c r="D9" s="70">
        <v>5979</v>
      </c>
      <c r="E9" s="251">
        <v>16</v>
      </c>
      <c r="F9" s="70">
        <v>18945</v>
      </c>
      <c r="G9" s="251">
        <v>50.7</v>
      </c>
      <c r="H9" s="70">
        <v>12432</v>
      </c>
      <c r="I9" s="251">
        <v>33.299999999999997</v>
      </c>
      <c r="K9" s="25"/>
      <c r="L9" s="25"/>
    </row>
    <row r="10" spans="1:13">
      <c r="A10" s="278"/>
      <c r="B10" s="29" t="s">
        <v>686</v>
      </c>
      <c r="C10" s="70">
        <v>37548</v>
      </c>
      <c r="D10" s="70">
        <v>6221</v>
      </c>
      <c r="E10" s="251">
        <v>16.600000000000001</v>
      </c>
      <c r="F10" s="70">
        <v>19168</v>
      </c>
      <c r="G10" s="251">
        <v>51.1</v>
      </c>
      <c r="H10" s="70">
        <v>12159</v>
      </c>
      <c r="I10" s="251">
        <v>32.4</v>
      </c>
      <c r="K10" s="25"/>
      <c r="L10" s="25"/>
    </row>
    <row r="11" spans="1:13">
      <c r="A11" s="278"/>
      <c r="B11" s="29" t="s">
        <v>685</v>
      </c>
      <c r="C11" s="70">
        <v>37636</v>
      </c>
      <c r="D11" s="70">
        <v>6440</v>
      </c>
      <c r="E11" s="251">
        <v>17.100000000000001</v>
      </c>
      <c r="F11" s="70">
        <v>19396</v>
      </c>
      <c r="G11" s="251">
        <v>51.5</v>
      </c>
      <c r="H11" s="70">
        <v>11800</v>
      </c>
      <c r="I11" s="251">
        <v>31.4</v>
      </c>
      <c r="K11" s="25"/>
      <c r="L11" s="25"/>
    </row>
    <row r="12" spans="1:13">
      <c r="A12" s="278"/>
      <c r="B12" s="29" t="s">
        <v>684</v>
      </c>
      <c r="C12" s="70">
        <v>37785</v>
      </c>
      <c r="D12" s="70">
        <v>6672</v>
      </c>
      <c r="E12" s="251">
        <v>17.7</v>
      </c>
      <c r="F12" s="70">
        <v>19549</v>
      </c>
      <c r="G12" s="251">
        <v>51.7</v>
      </c>
      <c r="H12" s="70">
        <v>11564</v>
      </c>
      <c r="I12" s="251">
        <v>30.6</v>
      </c>
      <c r="K12" s="25"/>
      <c r="L12" s="25"/>
    </row>
    <row r="13" spans="1:13">
      <c r="A13" s="278"/>
      <c r="B13" s="29" t="s">
        <v>71</v>
      </c>
      <c r="C13" s="70">
        <v>37692</v>
      </c>
      <c r="D13" s="70">
        <v>6815</v>
      </c>
      <c r="E13" s="251">
        <v>18.100000000000001</v>
      </c>
      <c r="F13" s="70">
        <v>19671</v>
      </c>
      <c r="G13" s="251">
        <v>52.2</v>
      </c>
      <c r="H13" s="70">
        <v>11206</v>
      </c>
      <c r="I13" s="251">
        <v>29.7</v>
      </c>
      <c r="K13" s="25"/>
      <c r="L13" s="25"/>
    </row>
    <row r="14" spans="1:13">
      <c r="A14" s="278"/>
      <c r="B14" s="29" t="s">
        <v>683</v>
      </c>
      <c r="C14" s="70">
        <v>37553</v>
      </c>
      <c r="D14" s="70">
        <v>6814</v>
      </c>
      <c r="E14" s="251">
        <v>18.100000000000001</v>
      </c>
      <c r="F14" s="70">
        <v>19896</v>
      </c>
      <c r="G14" s="251">
        <v>53</v>
      </c>
      <c r="H14" s="70">
        <v>10843</v>
      </c>
      <c r="I14" s="251">
        <v>28.9</v>
      </c>
      <c r="K14" s="25"/>
      <c r="L14" s="25"/>
    </row>
    <row r="15" spans="1:13" ht="16.5" customHeight="1">
      <c r="A15" s="278"/>
      <c r="B15" s="29" t="s">
        <v>682</v>
      </c>
      <c r="C15" s="70">
        <v>37458</v>
      </c>
      <c r="D15" s="70">
        <v>6826</v>
      </c>
      <c r="E15" s="251">
        <v>18.2</v>
      </c>
      <c r="F15" s="70">
        <v>20120</v>
      </c>
      <c r="G15" s="251">
        <v>53.7</v>
      </c>
      <c r="H15" s="70">
        <v>10512</v>
      </c>
      <c r="I15" s="251">
        <v>28.1</v>
      </c>
      <c r="K15" s="25"/>
      <c r="L15" s="25"/>
    </row>
    <row r="16" spans="1:13">
      <c r="A16" s="278"/>
      <c r="B16" s="29" t="s">
        <v>681</v>
      </c>
      <c r="C16" s="70">
        <v>37344</v>
      </c>
      <c r="D16" s="70">
        <v>6811</v>
      </c>
      <c r="E16" s="251">
        <v>18.2</v>
      </c>
      <c r="F16" s="70">
        <v>20313</v>
      </c>
      <c r="G16" s="251">
        <v>54.4</v>
      </c>
      <c r="H16" s="70">
        <v>10220</v>
      </c>
      <c r="I16" s="251">
        <v>27.4</v>
      </c>
      <c r="K16" s="25"/>
      <c r="L16" s="25"/>
    </row>
    <row r="17" spans="1:12">
      <c r="A17" s="278"/>
      <c r="B17" s="29" t="s">
        <v>680</v>
      </c>
      <c r="C17" s="70">
        <v>37223</v>
      </c>
      <c r="D17" s="70">
        <v>6759</v>
      </c>
      <c r="E17" s="251">
        <v>18.2</v>
      </c>
      <c r="F17" s="70">
        <v>20617</v>
      </c>
      <c r="G17" s="251">
        <v>55.4</v>
      </c>
      <c r="H17" s="70">
        <v>9847</v>
      </c>
      <c r="I17" s="251">
        <v>26.5</v>
      </c>
      <c r="K17" s="25"/>
      <c r="L17" s="25"/>
    </row>
    <row r="18" spans="1:12">
      <c r="A18" s="278"/>
      <c r="B18" s="29" t="s">
        <v>679</v>
      </c>
      <c r="C18" s="70">
        <v>36989</v>
      </c>
      <c r="D18" s="70">
        <v>6700</v>
      </c>
      <c r="E18" s="251">
        <v>18.100000000000001</v>
      </c>
      <c r="F18" s="70">
        <v>20946</v>
      </c>
      <c r="G18" s="251">
        <v>56.6</v>
      </c>
      <c r="H18" s="70">
        <v>9343</v>
      </c>
      <c r="I18" s="251">
        <v>25.3</v>
      </c>
      <c r="K18" s="25"/>
      <c r="L18" s="25"/>
    </row>
    <row r="19" spans="1:12">
      <c r="A19" s="278" t="s">
        <v>30</v>
      </c>
      <c r="B19" s="29" t="s">
        <v>688</v>
      </c>
      <c r="C19" s="70">
        <v>1146</v>
      </c>
      <c r="D19" s="70">
        <v>166</v>
      </c>
      <c r="E19" s="251">
        <f>D19/C19*100</f>
        <v>14.485165794066319</v>
      </c>
      <c r="F19" s="70">
        <v>502</v>
      </c>
      <c r="G19" s="251">
        <f>F19/C19*100</f>
        <v>43.804537521815007</v>
      </c>
      <c r="H19" s="70">
        <v>478</v>
      </c>
      <c r="I19" s="251">
        <f>H19/C19*100</f>
        <v>41.710296684118674</v>
      </c>
      <c r="K19" s="25"/>
      <c r="L19" s="25"/>
    </row>
    <row r="20" spans="1:12">
      <c r="A20" s="278"/>
      <c r="B20" s="29" t="s">
        <v>687</v>
      </c>
      <c r="C20" s="70">
        <v>1164</v>
      </c>
      <c r="D20" s="33">
        <v>174</v>
      </c>
      <c r="E20" s="251">
        <v>14.9</v>
      </c>
      <c r="F20" s="33">
        <v>512</v>
      </c>
      <c r="G20" s="251">
        <v>44</v>
      </c>
      <c r="H20" s="33">
        <v>478</v>
      </c>
      <c r="I20" s="251">
        <v>41</v>
      </c>
      <c r="K20" s="25"/>
      <c r="L20" s="25"/>
    </row>
    <row r="21" spans="1:12">
      <c r="A21" s="278"/>
      <c r="B21" s="29" t="s">
        <v>110</v>
      </c>
      <c r="C21" s="70">
        <v>1182</v>
      </c>
      <c r="D21" s="33">
        <v>182</v>
      </c>
      <c r="E21" s="251">
        <v>15.4</v>
      </c>
      <c r="F21" s="33">
        <v>524</v>
      </c>
      <c r="G21" s="251">
        <v>44.3</v>
      </c>
      <c r="H21" s="33">
        <v>476</v>
      </c>
      <c r="I21" s="251">
        <v>40.299999999999997</v>
      </c>
      <c r="K21" s="25"/>
    </row>
    <row r="22" spans="1:12">
      <c r="A22" s="278"/>
      <c r="B22" s="29" t="s">
        <v>111</v>
      </c>
      <c r="C22" s="70">
        <v>1204</v>
      </c>
      <c r="D22" s="33">
        <v>194</v>
      </c>
      <c r="E22" s="251">
        <v>16.100000000000001</v>
      </c>
      <c r="F22" s="33">
        <v>540</v>
      </c>
      <c r="G22" s="251">
        <v>44.9</v>
      </c>
      <c r="H22" s="33">
        <v>470</v>
      </c>
      <c r="I22" s="251">
        <v>39</v>
      </c>
      <c r="K22" s="25"/>
      <c r="L22" s="25"/>
    </row>
    <row r="23" spans="1:12">
      <c r="A23" s="278"/>
      <c r="B23" s="29" t="s">
        <v>112</v>
      </c>
      <c r="C23" s="70">
        <v>1228</v>
      </c>
      <c r="D23" s="33">
        <v>208</v>
      </c>
      <c r="E23" s="251">
        <v>16.899999999999999</v>
      </c>
      <c r="F23" s="33">
        <v>555</v>
      </c>
      <c r="G23" s="251">
        <v>45.2</v>
      </c>
      <c r="H23" s="33">
        <v>465</v>
      </c>
      <c r="I23" s="251">
        <v>37.9</v>
      </c>
      <c r="K23" s="25"/>
      <c r="L23" s="25"/>
    </row>
    <row r="24" spans="1:12">
      <c r="A24" s="278"/>
      <c r="B24" s="29" t="s">
        <v>686</v>
      </c>
      <c r="C24" s="70">
        <v>1245</v>
      </c>
      <c r="D24" s="33">
        <v>219</v>
      </c>
      <c r="E24" s="251">
        <v>17.600000000000001</v>
      </c>
      <c r="F24" s="33">
        <v>568</v>
      </c>
      <c r="G24" s="251">
        <v>45.6</v>
      </c>
      <c r="H24" s="33">
        <v>458</v>
      </c>
      <c r="I24" s="251">
        <v>36.799999999999997</v>
      </c>
      <c r="K24" s="25"/>
      <c r="L24" s="25"/>
    </row>
    <row r="25" spans="1:12">
      <c r="A25" s="278"/>
      <c r="B25" s="29" t="s">
        <v>685</v>
      </c>
      <c r="C25" s="70">
        <v>1255</v>
      </c>
      <c r="D25" s="33">
        <v>227</v>
      </c>
      <c r="E25" s="251">
        <v>18.100000000000001</v>
      </c>
      <c r="F25" s="33">
        <v>584</v>
      </c>
      <c r="G25" s="251">
        <v>46.5</v>
      </c>
      <c r="H25" s="33">
        <v>444</v>
      </c>
      <c r="I25" s="251">
        <v>35.4</v>
      </c>
      <c r="K25" s="25"/>
      <c r="L25" s="25"/>
    </row>
    <row r="26" spans="1:12">
      <c r="A26" s="278"/>
      <c r="B26" s="29" t="s">
        <v>684</v>
      </c>
      <c r="C26" s="70">
        <v>1266</v>
      </c>
      <c r="D26" s="33">
        <v>236</v>
      </c>
      <c r="E26" s="251">
        <v>18.600000000000001</v>
      </c>
      <c r="F26" s="33">
        <v>594</v>
      </c>
      <c r="G26" s="251">
        <v>46.9</v>
      </c>
      <c r="H26" s="33">
        <v>436</v>
      </c>
      <c r="I26" s="251">
        <v>34.5</v>
      </c>
      <c r="K26" s="25"/>
      <c r="L26" s="25"/>
    </row>
    <row r="27" spans="1:12">
      <c r="A27" s="278"/>
      <c r="B27" s="29" t="s">
        <v>71</v>
      </c>
      <c r="C27" s="70">
        <v>1271</v>
      </c>
      <c r="D27" s="33">
        <v>241</v>
      </c>
      <c r="E27" s="251">
        <v>19</v>
      </c>
      <c r="F27" s="33">
        <v>604</v>
      </c>
      <c r="G27" s="251">
        <v>47.5</v>
      </c>
      <c r="H27" s="33">
        <v>426</v>
      </c>
      <c r="I27" s="251">
        <v>33.5</v>
      </c>
      <c r="K27" s="25"/>
      <c r="L27" s="25"/>
    </row>
    <row r="28" spans="1:12">
      <c r="A28" s="278"/>
      <c r="B28" s="29" t="s">
        <v>683</v>
      </c>
      <c r="C28" s="70">
        <v>1268</v>
      </c>
      <c r="D28" s="33">
        <v>240</v>
      </c>
      <c r="E28" s="251">
        <v>18.899999999999999</v>
      </c>
      <c r="F28" s="33">
        <v>613</v>
      </c>
      <c r="G28" s="251">
        <v>48.4</v>
      </c>
      <c r="H28" s="33">
        <v>415</v>
      </c>
      <c r="I28" s="251">
        <v>32.700000000000003</v>
      </c>
      <c r="K28" s="25"/>
      <c r="L28" s="25"/>
    </row>
    <row r="29" spans="1:12">
      <c r="A29" s="278"/>
      <c r="B29" s="29" t="s">
        <v>682</v>
      </c>
      <c r="C29" s="70">
        <v>1270</v>
      </c>
      <c r="D29" s="33">
        <v>239</v>
      </c>
      <c r="E29" s="251">
        <v>18.8</v>
      </c>
      <c r="F29" s="33">
        <v>624</v>
      </c>
      <c r="G29" s="251">
        <v>49.1</v>
      </c>
      <c r="H29" s="33">
        <v>407</v>
      </c>
      <c r="I29" s="251">
        <v>32</v>
      </c>
      <c r="K29" s="25"/>
      <c r="L29" s="25"/>
    </row>
    <row r="30" spans="1:12">
      <c r="A30" s="278"/>
      <c r="B30" s="29" t="s">
        <v>681</v>
      </c>
      <c r="C30" s="70">
        <v>1271</v>
      </c>
      <c r="D30" s="33">
        <v>238</v>
      </c>
      <c r="E30" s="251">
        <v>18.7</v>
      </c>
      <c r="F30" s="33">
        <v>636</v>
      </c>
      <c r="G30" s="251">
        <v>50</v>
      </c>
      <c r="H30" s="33">
        <v>397</v>
      </c>
      <c r="I30" s="251">
        <v>31.2</v>
      </c>
      <c r="K30" s="25"/>
      <c r="L30" s="25"/>
    </row>
    <row r="31" spans="1:12">
      <c r="A31" s="278"/>
      <c r="B31" s="29" t="s">
        <v>680</v>
      </c>
      <c r="C31" s="70">
        <v>1277</v>
      </c>
      <c r="D31" s="33">
        <v>236</v>
      </c>
      <c r="E31" s="251">
        <v>18.5</v>
      </c>
      <c r="F31" s="33">
        <v>650</v>
      </c>
      <c r="G31" s="251">
        <v>50.9</v>
      </c>
      <c r="H31" s="33">
        <v>391</v>
      </c>
      <c r="I31" s="251">
        <v>30.6</v>
      </c>
      <c r="K31" s="25"/>
      <c r="L31" s="25"/>
    </row>
    <row r="32" spans="1:12">
      <c r="A32" s="278"/>
      <c r="B32" s="29" t="s">
        <v>679</v>
      </c>
      <c r="C32" s="70">
        <v>1276</v>
      </c>
      <c r="D32" s="33">
        <v>235</v>
      </c>
      <c r="E32" s="251">
        <v>18.399999999999999</v>
      </c>
      <c r="F32" s="33">
        <v>664</v>
      </c>
      <c r="G32" s="251">
        <v>52</v>
      </c>
      <c r="H32" s="33">
        <v>377</v>
      </c>
      <c r="I32" s="251">
        <v>29.5</v>
      </c>
      <c r="K32" s="25"/>
      <c r="L32" s="25"/>
    </row>
    <row r="33" spans="1:12">
      <c r="A33" s="279" t="s">
        <v>1523</v>
      </c>
      <c r="B33" s="274"/>
      <c r="C33" s="274"/>
      <c r="D33" s="274"/>
      <c r="E33" s="274"/>
      <c r="F33" s="274"/>
      <c r="G33" s="274"/>
      <c r="H33" s="274"/>
      <c r="I33" s="274"/>
      <c r="K33" s="25"/>
      <c r="L33" s="25"/>
    </row>
    <row r="42" spans="1:12" ht="16.5" customHeight="1"/>
    <row r="65" spans="3:3">
      <c r="C65" s="1"/>
    </row>
  </sheetData>
  <mergeCells count="10">
    <mergeCell ref="A1:I1"/>
    <mergeCell ref="H3:H4"/>
    <mergeCell ref="A33:I33"/>
    <mergeCell ref="A2:I2"/>
    <mergeCell ref="A19:A32"/>
    <mergeCell ref="A5:A18"/>
    <mergeCell ref="A3:B4"/>
    <mergeCell ref="C3:C4"/>
    <mergeCell ref="D3:D4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30" sqref="H30"/>
    </sheetView>
  </sheetViews>
  <sheetFormatPr defaultRowHeight="16.5"/>
  <cols>
    <col min="1" max="1" width="14.5" customWidth="1"/>
    <col min="2" max="3" width="11.25" bestFit="1" customWidth="1"/>
    <col min="4" max="4" width="10.875" bestFit="1" customWidth="1"/>
    <col min="5" max="6" width="11.25" bestFit="1" customWidth="1"/>
  </cols>
  <sheetData>
    <row r="1" spans="1:7" ht="26.25">
      <c r="A1" s="269" t="s">
        <v>1503</v>
      </c>
      <c r="B1" s="269"/>
      <c r="C1" s="269"/>
      <c r="D1" s="269"/>
      <c r="E1" s="269"/>
      <c r="F1" s="269"/>
      <c r="G1" s="269"/>
    </row>
    <row r="2" spans="1:7">
      <c r="A2" s="338" t="s">
        <v>87</v>
      </c>
      <c r="B2" s="338"/>
      <c r="C2" s="338"/>
      <c r="D2" s="338"/>
      <c r="E2" s="338"/>
      <c r="F2" s="338"/>
      <c r="G2" s="338"/>
    </row>
    <row r="3" spans="1:7">
      <c r="A3" s="339" t="s">
        <v>74</v>
      </c>
      <c r="B3" s="339" t="s">
        <v>95</v>
      </c>
      <c r="C3" s="339"/>
      <c r="D3" s="339"/>
      <c r="E3" s="339" t="s">
        <v>88</v>
      </c>
      <c r="F3" s="339"/>
      <c r="G3" s="339"/>
    </row>
    <row r="4" spans="1:7">
      <c r="A4" s="339"/>
      <c r="B4" s="207" t="s">
        <v>96</v>
      </c>
      <c r="C4" s="207" t="s">
        <v>97</v>
      </c>
      <c r="D4" s="208" t="s">
        <v>92</v>
      </c>
      <c r="E4" s="207" t="s">
        <v>96</v>
      </c>
      <c r="F4" s="207" t="s">
        <v>97</v>
      </c>
      <c r="G4" s="192" t="s">
        <v>92</v>
      </c>
    </row>
    <row r="5" spans="1:7">
      <c r="A5" s="10" t="s">
        <v>80</v>
      </c>
      <c r="B5" s="212">
        <v>23455544</v>
      </c>
      <c r="C5" s="212">
        <v>13657239</v>
      </c>
      <c r="D5" s="213">
        <f>(C5/B5)*100</f>
        <v>58.226059476599644</v>
      </c>
      <c r="E5" s="212">
        <v>22861632</v>
      </c>
      <c r="F5" s="212">
        <v>17233263</v>
      </c>
      <c r="G5" s="209">
        <f>(F5/E5)*100</f>
        <v>75.380720851424769</v>
      </c>
    </row>
    <row r="6" spans="1:7">
      <c r="A6" s="10" t="s">
        <v>49</v>
      </c>
      <c r="B6" s="212">
        <v>4326582</v>
      </c>
      <c r="C6" s="212">
        <v>2449761</v>
      </c>
      <c r="D6" s="213">
        <f t="shared" ref="D6:D22" si="0">(C6/B6)*100</f>
        <v>56.621161924123939</v>
      </c>
      <c r="E6" s="212">
        <v>4133432</v>
      </c>
      <c r="F6" s="212">
        <v>3067034</v>
      </c>
      <c r="G6" s="209">
        <f t="shared" ref="G6:G22" si="1">(F6/E6)*100</f>
        <v>74.200664242208418</v>
      </c>
    </row>
    <row r="7" spans="1:7">
      <c r="A7" s="10" t="s">
        <v>50</v>
      </c>
      <c r="B7" s="212">
        <v>1515944</v>
      </c>
      <c r="C7" s="212">
        <v>894158</v>
      </c>
      <c r="D7" s="213">
        <f t="shared" si="0"/>
        <v>58.983577229765736</v>
      </c>
      <c r="E7" s="212">
        <v>1466346</v>
      </c>
      <c r="F7" s="212">
        <v>1103648</v>
      </c>
      <c r="G7" s="209">
        <f t="shared" si="1"/>
        <v>75.265182978642159</v>
      </c>
    </row>
    <row r="8" spans="1:7">
      <c r="A8" s="10" t="s">
        <v>51</v>
      </c>
      <c r="B8" s="212">
        <v>1058552</v>
      </c>
      <c r="C8" s="212">
        <v>593872</v>
      </c>
      <c r="D8" s="213">
        <f t="shared" si="0"/>
        <v>56.102298233813741</v>
      </c>
      <c r="E8" s="212">
        <v>1040004</v>
      </c>
      <c r="F8" s="212">
        <v>768486</v>
      </c>
      <c r="G8" s="209">
        <f t="shared" si="1"/>
        <v>73.892600413075343</v>
      </c>
    </row>
    <row r="9" spans="1:7">
      <c r="A9" s="10" t="s">
        <v>52</v>
      </c>
      <c r="B9" s="212">
        <v>1320553</v>
      </c>
      <c r="C9" s="212">
        <v>802522</v>
      </c>
      <c r="D9" s="213">
        <f t="shared" si="0"/>
        <v>60.771661569054778</v>
      </c>
      <c r="E9" s="212">
        <v>1311844</v>
      </c>
      <c r="F9" s="212">
        <v>1010383</v>
      </c>
      <c r="G9" s="209">
        <f t="shared" si="1"/>
        <v>77.020057262906263</v>
      </c>
    </row>
    <row r="10" spans="1:7">
      <c r="A10" s="10" t="s">
        <v>53</v>
      </c>
      <c r="B10" s="212">
        <v>616960</v>
      </c>
      <c r="C10" s="212">
        <v>381398</v>
      </c>
      <c r="D10" s="213">
        <f t="shared" si="0"/>
        <v>61.818918568464731</v>
      </c>
      <c r="E10" s="212">
        <v>619354</v>
      </c>
      <c r="F10" s="212">
        <v>478753</v>
      </c>
      <c r="G10" s="209">
        <f t="shared" si="1"/>
        <v>77.298766133745815</v>
      </c>
    </row>
    <row r="11" spans="1:7">
      <c r="A11" s="10" t="s">
        <v>54</v>
      </c>
      <c r="B11" s="212">
        <v>618482</v>
      </c>
      <c r="C11" s="212">
        <v>376420</v>
      </c>
      <c r="D11" s="213">
        <f t="shared" si="0"/>
        <v>60.861916757480415</v>
      </c>
      <c r="E11" s="212">
        <v>637598</v>
      </c>
      <c r="F11" s="212">
        <v>497003</v>
      </c>
      <c r="G11" s="209">
        <f t="shared" si="1"/>
        <v>77.949272111894956</v>
      </c>
    </row>
    <row r="12" spans="1:7">
      <c r="A12" s="10" t="s">
        <v>55</v>
      </c>
      <c r="B12" s="212">
        <v>504462</v>
      </c>
      <c r="C12" s="212">
        <v>298464</v>
      </c>
      <c r="D12" s="213">
        <f t="shared" si="0"/>
        <v>59.164813206941261</v>
      </c>
      <c r="E12" s="212">
        <v>526518</v>
      </c>
      <c r="F12" s="212">
        <v>418126</v>
      </c>
      <c r="G12" s="209">
        <f t="shared" si="1"/>
        <v>79.413429360439721</v>
      </c>
    </row>
    <row r="13" spans="1:7">
      <c r="A13" s="10" t="s">
        <v>56</v>
      </c>
      <c r="B13" s="212">
        <v>145496</v>
      </c>
      <c r="C13" s="212">
        <v>94521</v>
      </c>
      <c r="D13" s="213">
        <f t="shared" si="0"/>
        <v>64.964672568318022</v>
      </c>
      <c r="E13" s="212">
        <v>157370</v>
      </c>
      <c r="F13" s="212">
        <v>127117</v>
      </c>
      <c r="G13" s="209">
        <f t="shared" si="1"/>
        <v>80.775878502891274</v>
      </c>
    </row>
    <row r="14" spans="1:7">
      <c r="A14" s="10" t="s">
        <v>57</v>
      </c>
      <c r="B14" s="212">
        <v>6056392</v>
      </c>
      <c r="C14" s="212">
        <v>3565693</v>
      </c>
      <c r="D14" s="213">
        <f t="shared" si="0"/>
        <v>58.874871375564851</v>
      </c>
      <c r="E14" s="212">
        <v>6065760</v>
      </c>
      <c r="F14" s="212">
        <v>4594721</v>
      </c>
      <c r="G14" s="209">
        <f t="shared" si="1"/>
        <v>75.748479992614278</v>
      </c>
    </row>
    <row r="15" spans="1:7">
      <c r="A15" s="10" t="s">
        <v>81</v>
      </c>
      <c r="B15" s="212">
        <v>747328</v>
      </c>
      <c r="C15" s="212">
        <v>414956</v>
      </c>
      <c r="D15" s="213">
        <f t="shared" si="0"/>
        <v>55.525284747794814</v>
      </c>
      <c r="E15" s="212">
        <v>677942</v>
      </c>
      <c r="F15" s="212">
        <v>504892</v>
      </c>
      <c r="G15" s="209">
        <f t="shared" si="1"/>
        <v>74.474217558434191</v>
      </c>
    </row>
    <row r="16" spans="1:7">
      <c r="A16" s="10" t="s">
        <v>58</v>
      </c>
      <c r="B16" s="212">
        <v>734739</v>
      </c>
      <c r="C16" s="212">
        <v>431176</v>
      </c>
      <c r="D16" s="213">
        <f t="shared" si="0"/>
        <v>58.684240254022178</v>
      </c>
      <c r="E16" s="212">
        <v>744454</v>
      </c>
      <c r="F16" s="212">
        <v>578109</v>
      </c>
      <c r="G16" s="209">
        <f t="shared" si="1"/>
        <v>77.655436064552006</v>
      </c>
    </row>
    <row r="17" spans="1:7">
      <c r="A17" s="10" t="s">
        <v>59</v>
      </c>
      <c r="B17" s="212">
        <v>972041</v>
      </c>
      <c r="C17" s="212">
        <v>555931</v>
      </c>
      <c r="D17" s="213">
        <f t="shared" si="0"/>
        <v>57.192134899659585</v>
      </c>
      <c r="E17" s="212">
        <v>975051</v>
      </c>
      <c r="F17" s="212">
        <v>728304</v>
      </c>
      <c r="G17" s="209">
        <f t="shared" si="1"/>
        <v>74.693939086263185</v>
      </c>
    </row>
    <row r="18" spans="1:7">
      <c r="A18" s="10" t="s">
        <v>60</v>
      </c>
      <c r="B18" s="212">
        <v>831116</v>
      </c>
      <c r="C18" s="212">
        <v>498053</v>
      </c>
      <c r="D18" s="213">
        <f t="shared" si="0"/>
        <v>59.925810596836058</v>
      </c>
      <c r="E18" s="212">
        <v>773534</v>
      </c>
      <c r="F18" s="212">
        <v>583692</v>
      </c>
      <c r="G18" s="209">
        <f t="shared" si="1"/>
        <v>75.457833786233053</v>
      </c>
    </row>
    <row r="19" spans="1:7">
      <c r="A19" s="12" t="s">
        <v>30</v>
      </c>
      <c r="B19" s="210">
        <v>893722</v>
      </c>
      <c r="C19" s="210">
        <v>540052</v>
      </c>
      <c r="D19" s="214">
        <f t="shared" si="0"/>
        <v>60.4272917081598</v>
      </c>
      <c r="E19" s="210">
        <v>800924</v>
      </c>
      <c r="F19" s="210">
        <v>602043</v>
      </c>
      <c r="G19" s="211">
        <f t="shared" si="1"/>
        <v>75.168555318607005</v>
      </c>
    </row>
    <row r="20" spans="1:7">
      <c r="A20" s="10" t="s">
        <v>61</v>
      </c>
      <c r="B20" s="212">
        <v>1282984</v>
      </c>
      <c r="C20" s="212">
        <v>717642</v>
      </c>
      <c r="D20" s="213">
        <f t="shared" si="0"/>
        <v>55.935381890966681</v>
      </c>
      <c r="E20" s="212">
        <v>1171886</v>
      </c>
      <c r="F20" s="212">
        <v>859391</v>
      </c>
      <c r="G20" s="209">
        <f t="shared" si="1"/>
        <v>73.334010304756603</v>
      </c>
    </row>
    <row r="21" spans="1:7">
      <c r="A21" s="10" t="s">
        <v>62</v>
      </c>
      <c r="B21" s="212">
        <v>1527428</v>
      </c>
      <c r="C21" s="212">
        <v>887850</v>
      </c>
      <c r="D21" s="213">
        <f t="shared" si="0"/>
        <v>58.127126123129855</v>
      </c>
      <c r="E21" s="212">
        <v>1480664</v>
      </c>
      <c r="F21" s="212">
        <v>1112935</v>
      </c>
      <c r="G21" s="209">
        <f t="shared" si="1"/>
        <v>75.164588319834877</v>
      </c>
    </row>
    <row r="22" spans="1:7">
      <c r="A22" s="10" t="s">
        <v>63</v>
      </c>
      <c r="B22" s="212">
        <v>302763</v>
      </c>
      <c r="C22" s="212">
        <v>154770</v>
      </c>
      <c r="D22" s="213">
        <f t="shared" si="0"/>
        <v>51.119192239474444</v>
      </c>
      <c r="E22" s="212">
        <v>278951</v>
      </c>
      <c r="F22" s="212">
        <v>198626</v>
      </c>
      <c r="G22" s="209">
        <f t="shared" si="1"/>
        <v>71.204620166265769</v>
      </c>
    </row>
    <row r="23" spans="1:7">
      <c r="A23" s="346" t="s">
        <v>520</v>
      </c>
      <c r="B23" s="346"/>
      <c r="C23" s="346"/>
      <c r="D23" s="346"/>
      <c r="E23" s="346"/>
      <c r="F23" s="346"/>
      <c r="G23" s="346"/>
    </row>
  </sheetData>
  <mergeCells count="6">
    <mergeCell ref="A23:G23"/>
    <mergeCell ref="A1:G1"/>
    <mergeCell ref="A2:G2"/>
    <mergeCell ref="A3:A4"/>
    <mergeCell ref="B3:D3"/>
    <mergeCell ref="E3:G3"/>
  </mergeCells>
  <phoneticPr fontId="1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8" sqref="A28:H28"/>
    </sheetView>
  </sheetViews>
  <sheetFormatPr defaultRowHeight="16.5"/>
  <cols>
    <col min="8" max="8" width="15" customWidth="1"/>
  </cols>
  <sheetData>
    <row r="1" spans="1:8" ht="26.25">
      <c r="A1" s="269" t="s">
        <v>1504</v>
      </c>
      <c r="B1" s="269"/>
      <c r="C1" s="269"/>
      <c r="D1" s="269"/>
      <c r="E1" s="269"/>
      <c r="F1" s="269"/>
      <c r="G1" s="269"/>
      <c r="H1" s="269"/>
    </row>
    <row r="2" spans="1:8">
      <c r="A2" s="338" t="s">
        <v>94</v>
      </c>
      <c r="B2" s="338"/>
      <c r="C2" s="338"/>
      <c r="D2" s="338"/>
      <c r="E2" s="338"/>
      <c r="F2" s="338"/>
      <c r="G2" s="338"/>
      <c r="H2" s="338"/>
    </row>
    <row r="3" spans="1:8" ht="36" customHeight="1">
      <c r="A3" s="354" t="s">
        <v>74</v>
      </c>
      <c r="B3" s="354" t="s">
        <v>88</v>
      </c>
      <c r="C3" s="354"/>
      <c r="D3" s="354"/>
      <c r="E3" s="354" t="s">
        <v>89</v>
      </c>
      <c r="F3" s="354"/>
      <c r="G3" s="354"/>
      <c r="H3" s="354" t="s">
        <v>1505</v>
      </c>
    </row>
    <row r="4" spans="1:8">
      <c r="A4" s="354"/>
      <c r="B4" s="203" t="s">
        <v>90</v>
      </c>
      <c r="C4" s="203" t="s">
        <v>91</v>
      </c>
      <c r="D4" s="203" t="s">
        <v>92</v>
      </c>
      <c r="E4" s="203" t="s">
        <v>90</v>
      </c>
      <c r="F4" s="203" t="s">
        <v>91</v>
      </c>
      <c r="G4" s="203" t="s">
        <v>92</v>
      </c>
      <c r="H4" s="354"/>
    </row>
    <row r="5" spans="1:8">
      <c r="A5" s="10" t="s">
        <v>10</v>
      </c>
      <c r="B5" s="196">
        <v>15423</v>
      </c>
      <c r="C5" s="196">
        <v>4633</v>
      </c>
      <c r="D5" s="213">
        <v>30.04</v>
      </c>
      <c r="E5" s="196">
        <v>744</v>
      </c>
      <c r="F5" s="10">
        <v>475</v>
      </c>
      <c r="G5" s="213">
        <v>63.84</v>
      </c>
      <c r="H5" s="10">
        <v>69</v>
      </c>
    </row>
    <row r="6" spans="1:8">
      <c r="A6" s="10" t="s">
        <v>32</v>
      </c>
      <c r="B6" s="196">
        <v>2631</v>
      </c>
      <c r="C6" s="10">
        <v>707</v>
      </c>
      <c r="D6" s="213">
        <v>26.87</v>
      </c>
      <c r="E6" s="10">
        <v>174</v>
      </c>
      <c r="F6" s="10">
        <v>116</v>
      </c>
      <c r="G6" s="213">
        <v>66.67</v>
      </c>
      <c r="H6" s="10">
        <v>7</v>
      </c>
    </row>
    <row r="7" spans="1:8">
      <c r="A7" s="10" t="s">
        <v>33</v>
      </c>
      <c r="B7" s="196">
        <v>1844</v>
      </c>
      <c r="C7" s="10">
        <v>474</v>
      </c>
      <c r="D7" s="213">
        <v>25.7</v>
      </c>
      <c r="E7" s="10">
        <v>68</v>
      </c>
      <c r="F7" s="10">
        <v>47</v>
      </c>
      <c r="G7" s="213">
        <v>69.12</v>
      </c>
      <c r="H7" s="10">
        <v>22</v>
      </c>
    </row>
    <row r="8" spans="1:8">
      <c r="A8" s="10" t="s">
        <v>34</v>
      </c>
      <c r="B8" s="196">
        <v>1616</v>
      </c>
      <c r="C8" s="10">
        <v>452</v>
      </c>
      <c r="D8" s="213">
        <v>27.97</v>
      </c>
      <c r="E8" s="10">
        <v>68</v>
      </c>
      <c r="F8" s="10">
        <v>39</v>
      </c>
      <c r="G8" s="213">
        <v>57.35</v>
      </c>
      <c r="H8" s="10">
        <v>7</v>
      </c>
    </row>
    <row r="9" spans="1:8">
      <c r="A9" s="10" t="s">
        <v>35</v>
      </c>
      <c r="B9" s="196">
        <v>1049</v>
      </c>
      <c r="C9" s="10">
        <v>306</v>
      </c>
      <c r="D9" s="213">
        <v>29.17</v>
      </c>
      <c r="E9" s="10">
        <v>84</v>
      </c>
      <c r="F9" s="10">
        <v>67</v>
      </c>
      <c r="G9" s="213">
        <v>79.760000000000005</v>
      </c>
      <c r="H9" s="10">
        <v>5</v>
      </c>
    </row>
    <row r="10" spans="1:8">
      <c r="A10" s="10" t="s">
        <v>36</v>
      </c>
      <c r="B10" s="10">
        <v>806</v>
      </c>
      <c r="C10" s="10">
        <v>236</v>
      </c>
      <c r="D10" s="213">
        <v>29.28</v>
      </c>
      <c r="E10" s="10">
        <v>42</v>
      </c>
      <c r="F10" s="10">
        <v>27</v>
      </c>
      <c r="G10" s="213">
        <v>64.290000000000006</v>
      </c>
      <c r="H10" s="10">
        <v>7</v>
      </c>
    </row>
    <row r="11" spans="1:8">
      <c r="A11" s="10" t="s">
        <v>37</v>
      </c>
      <c r="B11" s="10">
        <v>401</v>
      </c>
      <c r="C11" s="10">
        <v>155</v>
      </c>
      <c r="D11" s="213">
        <v>38.65</v>
      </c>
      <c r="E11" s="10">
        <v>10</v>
      </c>
      <c r="F11" s="10">
        <v>1</v>
      </c>
      <c r="G11" s="213">
        <v>10</v>
      </c>
      <c r="H11" s="10">
        <v>1</v>
      </c>
    </row>
    <row r="12" spans="1:8">
      <c r="A12" s="10" t="s">
        <v>38</v>
      </c>
      <c r="B12" s="10">
        <v>339</v>
      </c>
      <c r="C12" s="10">
        <v>136</v>
      </c>
      <c r="D12" s="213">
        <v>40.119999999999997</v>
      </c>
      <c r="E12" s="10">
        <v>10</v>
      </c>
      <c r="F12" s="10">
        <v>4</v>
      </c>
      <c r="G12" s="213">
        <v>40</v>
      </c>
      <c r="H12" s="10" t="s">
        <v>93</v>
      </c>
    </row>
    <row r="13" spans="1:8">
      <c r="A13" s="10" t="s">
        <v>24</v>
      </c>
      <c r="B13" s="10">
        <v>262</v>
      </c>
      <c r="C13" s="10">
        <v>72</v>
      </c>
      <c r="D13" s="213">
        <v>27.48</v>
      </c>
      <c r="E13" s="10">
        <v>6</v>
      </c>
      <c r="F13" s="10">
        <v>2</v>
      </c>
      <c r="G13" s="213">
        <v>33.33</v>
      </c>
      <c r="H13" s="10" t="s">
        <v>93</v>
      </c>
    </row>
    <row r="14" spans="1:8">
      <c r="A14" s="10" t="s">
        <v>39</v>
      </c>
      <c r="B14" s="10">
        <v>651</v>
      </c>
      <c r="C14" s="10">
        <v>171</v>
      </c>
      <c r="D14" s="213">
        <v>26.27</v>
      </c>
      <c r="E14" s="10">
        <v>22</v>
      </c>
      <c r="F14" s="10">
        <v>12</v>
      </c>
      <c r="G14" s="213">
        <v>54.55</v>
      </c>
      <c r="H14" s="10">
        <v>2</v>
      </c>
    </row>
    <row r="15" spans="1:8">
      <c r="A15" s="10" t="s">
        <v>26</v>
      </c>
      <c r="B15" s="10">
        <v>444</v>
      </c>
      <c r="C15" s="10">
        <v>183</v>
      </c>
      <c r="D15" s="213">
        <v>41.22</v>
      </c>
      <c r="E15" s="10">
        <v>13</v>
      </c>
      <c r="F15" s="10">
        <v>9</v>
      </c>
      <c r="G15" s="213">
        <v>69.23</v>
      </c>
      <c r="H15" s="10" t="s">
        <v>93</v>
      </c>
    </row>
    <row r="16" spans="1:8">
      <c r="A16" s="10" t="s">
        <v>40</v>
      </c>
      <c r="B16" s="10">
        <v>540</v>
      </c>
      <c r="C16" s="10">
        <v>154</v>
      </c>
      <c r="D16" s="213">
        <v>28.52</v>
      </c>
      <c r="E16" s="10">
        <v>24</v>
      </c>
      <c r="F16" s="10">
        <v>16</v>
      </c>
      <c r="G16" s="213">
        <v>66.67</v>
      </c>
      <c r="H16" s="10" t="s">
        <v>93</v>
      </c>
    </row>
    <row r="17" spans="1:8">
      <c r="A17" s="10" t="s">
        <v>5</v>
      </c>
      <c r="B17" s="10">
        <v>427</v>
      </c>
      <c r="C17" s="10">
        <v>105</v>
      </c>
      <c r="D17" s="213">
        <v>24.59</v>
      </c>
      <c r="E17" s="10">
        <v>33</v>
      </c>
      <c r="F17" s="10">
        <v>18</v>
      </c>
      <c r="G17" s="213">
        <v>54.55</v>
      </c>
      <c r="H17" s="10" t="s">
        <v>93</v>
      </c>
    </row>
    <row r="18" spans="1:8">
      <c r="A18" s="10" t="s">
        <v>41</v>
      </c>
      <c r="B18" s="10">
        <v>373</v>
      </c>
      <c r="C18" s="10">
        <v>88</v>
      </c>
      <c r="D18" s="213">
        <v>23.59</v>
      </c>
      <c r="E18" s="10">
        <v>24</v>
      </c>
      <c r="F18" s="10">
        <v>15</v>
      </c>
      <c r="G18" s="213">
        <v>62.5</v>
      </c>
      <c r="H18" s="10">
        <v>1</v>
      </c>
    </row>
    <row r="19" spans="1:8">
      <c r="A19" s="10" t="s">
        <v>42</v>
      </c>
      <c r="B19" s="10">
        <v>671</v>
      </c>
      <c r="C19" s="10">
        <v>238</v>
      </c>
      <c r="D19" s="213">
        <v>35.47</v>
      </c>
      <c r="E19" s="10">
        <v>21</v>
      </c>
      <c r="F19" s="10">
        <v>12</v>
      </c>
      <c r="G19" s="213">
        <v>57.14</v>
      </c>
      <c r="H19" s="10">
        <v>3</v>
      </c>
    </row>
    <row r="20" spans="1:8">
      <c r="A20" s="10" t="s">
        <v>43</v>
      </c>
      <c r="B20" s="10">
        <v>418</v>
      </c>
      <c r="C20" s="10">
        <v>113</v>
      </c>
      <c r="D20" s="213">
        <v>27.03</v>
      </c>
      <c r="E20" s="10">
        <v>16</v>
      </c>
      <c r="F20" s="10">
        <v>7</v>
      </c>
      <c r="G20" s="213">
        <v>43.75</v>
      </c>
      <c r="H20" s="10" t="s">
        <v>93</v>
      </c>
    </row>
    <row r="21" spans="1:8">
      <c r="A21" s="10" t="s">
        <v>44</v>
      </c>
      <c r="B21" s="10">
        <v>626</v>
      </c>
      <c r="C21" s="10">
        <v>286</v>
      </c>
      <c r="D21" s="213">
        <v>45.69</v>
      </c>
      <c r="E21" s="10">
        <v>18</v>
      </c>
      <c r="F21" s="10">
        <v>14</v>
      </c>
      <c r="G21" s="213">
        <v>77.78</v>
      </c>
      <c r="H21" s="10">
        <v>1</v>
      </c>
    </row>
    <row r="22" spans="1:8">
      <c r="A22" s="10" t="s">
        <v>45</v>
      </c>
      <c r="B22" s="10">
        <v>335</v>
      </c>
      <c r="C22" s="10">
        <v>107</v>
      </c>
      <c r="D22" s="213">
        <v>31.94</v>
      </c>
      <c r="E22" s="10">
        <v>22</v>
      </c>
      <c r="F22" s="10">
        <v>16</v>
      </c>
      <c r="G22" s="213">
        <v>72.73</v>
      </c>
      <c r="H22" s="10">
        <v>2</v>
      </c>
    </row>
    <row r="23" spans="1:8">
      <c r="A23" s="10" t="s">
        <v>46</v>
      </c>
      <c r="B23" s="10">
        <v>558</v>
      </c>
      <c r="C23" s="10">
        <v>169</v>
      </c>
      <c r="D23" s="213">
        <v>30.29</v>
      </c>
      <c r="E23" s="10">
        <v>32</v>
      </c>
      <c r="F23" s="10">
        <v>17</v>
      </c>
      <c r="G23" s="213">
        <v>53.13</v>
      </c>
      <c r="H23" s="10">
        <v>5</v>
      </c>
    </row>
    <row r="24" spans="1:8">
      <c r="A24" s="10" t="s">
        <v>47</v>
      </c>
      <c r="B24" s="10">
        <v>394</v>
      </c>
      <c r="C24" s="10">
        <v>162</v>
      </c>
      <c r="D24" s="213">
        <v>41.12</v>
      </c>
      <c r="E24" s="10">
        <v>17</v>
      </c>
      <c r="F24" s="10">
        <v>12</v>
      </c>
      <c r="G24" s="213">
        <v>70.59</v>
      </c>
      <c r="H24" s="10">
        <v>3</v>
      </c>
    </row>
    <row r="25" spans="1:8">
      <c r="A25" s="10" t="s">
        <v>48</v>
      </c>
      <c r="B25" s="10">
        <v>388</v>
      </c>
      <c r="C25" s="10">
        <v>124</v>
      </c>
      <c r="D25" s="213">
        <v>31.96</v>
      </c>
      <c r="E25" s="10">
        <v>22</v>
      </c>
      <c r="F25" s="10">
        <v>12</v>
      </c>
      <c r="G25" s="213">
        <v>54.55</v>
      </c>
      <c r="H25" s="10" t="s">
        <v>93</v>
      </c>
    </row>
    <row r="26" spans="1:8">
      <c r="A26" s="10" t="s">
        <v>29</v>
      </c>
      <c r="B26" s="10">
        <v>354</v>
      </c>
      <c r="C26" s="10">
        <v>116</v>
      </c>
      <c r="D26" s="213">
        <v>32.770000000000003</v>
      </c>
      <c r="E26" s="10">
        <v>8</v>
      </c>
      <c r="F26" s="10">
        <v>6</v>
      </c>
      <c r="G26" s="213">
        <v>75</v>
      </c>
      <c r="H26" s="10">
        <v>1</v>
      </c>
    </row>
    <row r="27" spans="1:8">
      <c r="A27" s="10" t="s">
        <v>4</v>
      </c>
      <c r="B27" s="10">
        <v>296</v>
      </c>
      <c r="C27" s="10">
        <v>79</v>
      </c>
      <c r="D27" s="213">
        <v>26.69</v>
      </c>
      <c r="E27" s="10">
        <v>10</v>
      </c>
      <c r="F27" s="10">
        <v>6</v>
      </c>
      <c r="G27" s="213">
        <v>60</v>
      </c>
      <c r="H27" s="10">
        <v>2</v>
      </c>
    </row>
    <row r="28" spans="1:8" ht="16.5" customHeight="1">
      <c r="A28" s="346" t="s">
        <v>522</v>
      </c>
      <c r="B28" s="346"/>
      <c r="C28" s="346"/>
      <c r="D28" s="346"/>
      <c r="E28" s="346"/>
      <c r="F28" s="346"/>
      <c r="G28" s="346"/>
      <c r="H28" s="346"/>
    </row>
  </sheetData>
  <mergeCells count="7">
    <mergeCell ref="A1:H1"/>
    <mergeCell ref="A28:H28"/>
    <mergeCell ref="H3:H4"/>
    <mergeCell ref="A2:H2"/>
    <mergeCell ref="A3:A4"/>
    <mergeCell ref="B3:D3"/>
    <mergeCell ref="E3:G3"/>
  </mergeCells>
  <phoneticPr fontId="1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25" sqref="I25"/>
    </sheetView>
  </sheetViews>
  <sheetFormatPr defaultRowHeight="16.5"/>
  <cols>
    <col min="1" max="5" width="15.625" customWidth="1"/>
  </cols>
  <sheetData>
    <row r="1" spans="1:5" ht="26.25">
      <c r="A1" s="269" t="s">
        <v>1506</v>
      </c>
      <c r="B1" s="269"/>
      <c r="C1" s="269"/>
      <c r="D1" s="269"/>
      <c r="E1" s="269"/>
    </row>
    <row r="2" spans="1:5">
      <c r="A2" s="354" t="s">
        <v>74</v>
      </c>
      <c r="B2" s="354" t="s">
        <v>82</v>
      </c>
      <c r="C2" s="354"/>
      <c r="D2" s="354"/>
      <c r="E2" s="354"/>
    </row>
    <row r="3" spans="1:5">
      <c r="A3" s="354"/>
      <c r="B3" s="219" t="s">
        <v>83</v>
      </c>
      <c r="C3" s="219" t="s">
        <v>84</v>
      </c>
      <c r="D3" s="219" t="s">
        <v>85</v>
      </c>
      <c r="E3" s="219" t="s">
        <v>86</v>
      </c>
    </row>
    <row r="4" spans="1:5">
      <c r="A4" s="218" t="s">
        <v>80</v>
      </c>
      <c r="B4" s="11">
        <v>96.1</v>
      </c>
      <c r="C4" s="11">
        <v>93.5</v>
      </c>
      <c r="D4" s="11">
        <v>89.7</v>
      </c>
      <c r="E4" s="11">
        <v>88.6</v>
      </c>
    </row>
    <row r="5" spans="1:5">
      <c r="A5" s="218" t="s">
        <v>49</v>
      </c>
      <c r="B5" s="11">
        <v>94.3</v>
      </c>
      <c r="C5" s="11">
        <v>92</v>
      </c>
      <c r="D5" s="11">
        <v>88.3</v>
      </c>
      <c r="E5" s="11">
        <v>86.5</v>
      </c>
    </row>
    <row r="6" spans="1:5">
      <c r="A6" s="218" t="s">
        <v>50</v>
      </c>
      <c r="B6" s="11">
        <v>95.9</v>
      </c>
      <c r="C6" s="11">
        <v>93.5</v>
      </c>
      <c r="D6" s="11">
        <v>88.6</v>
      </c>
      <c r="E6" s="11">
        <v>89.4</v>
      </c>
    </row>
    <row r="7" spans="1:5">
      <c r="A7" s="218" t="s">
        <v>51</v>
      </c>
      <c r="B7" s="11">
        <v>97</v>
      </c>
      <c r="C7" s="11">
        <v>94.1</v>
      </c>
      <c r="D7" s="11">
        <v>88.9</v>
      </c>
      <c r="E7" s="11">
        <v>87.9</v>
      </c>
    </row>
    <row r="8" spans="1:5">
      <c r="A8" s="218" t="s">
        <v>52</v>
      </c>
      <c r="B8" s="11">
        <v>96.3</v>
      </c>
      <c r="C8" s="11">
        <v>93.7</v>
      </c>
      <c r="D8" s="11">
        <v>91.1</v>
      </c>
      <c r="E8" s="11">
        <v>90</v>
      </c>
    </row>
    <row r="9" spans="1:5">
      <c r="A9" s="218" t="s">
        <v>53</v>
      </c>
      <c r="B9" s="11">
        <v>96.7</v>
      </c>
      <c r="C9" s="11">
        <v>92.8</v>
      </c>
      <c r="D9" s="11">
        <v>86.7</v>
      </c>
      <c r="E9" s="11">
        <v>88.3</v>
      </c>
    </row>
    <row r="10" spans="1:5">
      <c r="A10" s="218" t="s">
        <v>54</v>
      </c>
      <c r="B10" s="11">
        <v>96.7</v>
      </c>
      <c r="C10" s="11">
        <v>93.6</v>
      </c>
      <c r="D10" s="11">
        <v>90.4</v>
      </c>
      <c r="E10" s="11">
        <v>88.9</v>
      </c>
    </row>
    <row r="11" spans="1:5">
      <c r="A11" s="218" t="s">
        <v>55</v>
      </c>
      <c r="B11" s="11">
        <v>97.6</v>
      </c>
      <c r="C11" s="11">
        <v>95.5</v>
      </c>
      <c r="D11" s="11">
        <v>90.5</v>
      </c>
      <c r="E11" s="11">
        <v>91.6</v>
      </c>
    </row>
    <row r="12" spans="1:5">
      <c r="A12" s="218" t="s">
        <v>56</v>
      </c>
      <c r="B12" s="11">
        <v>97.2</v>
      </c>
      <c r="C12" s="11">
        <v>95.4</v>
      </c>
      <c r="D12" s="11">
        <v>92.2</v>
      </c>
      <c r="E12" s="11">
        <v>90</v>
      </c>
    </row>
    <row r="13" spans="1:5">
      <c r="A13" s="218" t="s">
        <v>57</v>
      </c>
      <c r="B13" s="11">
        <v>96.4</v>
      </c>
      <c r="C13" s="11">
        <v>93.9</v>
      </c>
      <c r="D13" s="11">
        <v>90.4</v>
      </c>
      <c r="E13" s="11">
        <v>89.2</v>
      </c>
    </row>
    <row r="14" spans="1:5">
      <c r="A14" s="218" t="s">
        <v>81</v>
      </c>
      <c r="B14" s="11">
        <v>96.6</v>
      </c>
      <c r="C14" s="11">
        <v>93.4</v>
      </c>
      <c r="D14" s="11">
        <v>90.4</v>
      </c>
      <c r="E14" s="11">
        <v>88.8</v>
      </c>
    </row>
    <row r="15" spans="1:5">
      <c r="A15" s="218" t="s">
        <v>58</v>
      </c>
      <c r="B15" s="11">
        <v>96.6</v>
      </c>
      <c r="C15" s="11">
        <v>94.1</v>
      </c>
      <c r="D15" s="11">
        <v>91.1</v>
      </c>
      <c r="E15" s="11">
        <v>90.7</v>
      </c>
    </row>
    <row r="16" spans="1:5">
      <c r="A16" s="218" t="s">
        <v>59</v>
      </c>
      <c r="B16" s="11">
        <v>96.6</v>
      </c>
      <c r="C16" s="11">
        <v>93.8</v>
      </c>
      <c r="D16" s="11">
        <v>90.9</v>
      </c>
      <c r="E16" s="11">
        <v>88.7</v>
      </c>
    </row>
    <row r="17" spans="1:5">
      <c r="A17" s="218" t="s">
        <v>60</v>
      </c>
      <c r="B17" s="11">
        <v>96.2</v>
      </c>
      <c r="C17" s="11">
        <v>93</v>
      </c>
      <c r="D17" s="11">
        <v>89.5</v>
      </c>
      <c r="E17" s="11">
        <v>87.7</v>
      </c>
    </row>
    <row r="18" spans="1:5">
      <c r="A18" s="12" t="s">
        <v>30</v>
      </c>
      <c r="B18" s="12">
        <v>96.5</v>
      </c>
      <c r="C18" s="12">
        <v>93.5</v>
      </c>
      <c r="D18" s="12">
        <v>88.4</v>
      </c>
      <c r="E18" s="12">
        <v>87</v>
      </c>
    </row>
    <row r="19" spans="1:5">
      <c r="A19" s="218" t="s">
        <v>61</v>
      </c>
      <c r="B19" s="13">
        <v>95.9</v>
      </c>
      <c r="C19" s="13">
        <v>93.3</v>
      </c>
      <c r="D19" s="13">
        <v>89.9</v>
      </c>
      <c r="E19" s="13">
        <v>87.6</v>
      </c>
    </row>
    <row r="20" spans="1:5">
      <c r="A20" s="218" t="s">
        <v>62</v>
      </c>
      <c r="B20" s="11">
        <v>96.6</v>
      </c>
      <c r="C20" s="11">
        <v>93.7</v>
      </c>
      <c r="D20" s="11">
        <v>88.7</v>
      </c>
      <c r="E20" s="11">
        <v>88.6</v>
      </c>
    </row>
    <row r="21" spans="1:5">
      <c r="A21" s="218" t="s">
        <v>63</v>
      </c>
      <c r="B21" s="11">
        <v>97.3</v>
      </c>
      <c r="C21" s="11">
        <v>94</v>
      </c>
      <c r="D21" s="11">
        <v>90.8</v>
      </c>
      <c r="E21" s="11">
        <v>85.8</v>
      </c>
    </row>
    <row r="22" spans="1:5" ht="42" customHeight="1">
      <c r="A22" s="279" t="s">
        <v>524</v>
      </c>
      <c r="B22" s="279"/>
      <c r="C22" s="279"/>
      <c r="D22" s="279"/>
      <c r="E22" s="279"/>
    </row>
    <row r="23" spans="1:5">
      <c r="A23" s="279" t="s">
        <v>1532</v>
      </c>
      <c r="B23" s="279"/>
      <c r="C23" s="279"/>
      <c r="D23" s="279"/>
      <c r="E23" s="279"/>
    </row>
  </sheetData>
  <mergeCells count="5">
    <mergeCell ref="A2:A3"/>
    <mergeCell ref="B2:E2"/>
    <mergeCell ref="A22:E22"/>
    <mergeCell ref="A23:E23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22" sqref="L22"/>
    </sheetView>
  </sheetViews>
  <sheetFormatPr defaultRowHeight="16.5"/>
  <cols>
    <col min="1" max="1" width="14.75" customWidth="1"/>
    <col min="4" max="4" width="11.25" bestFit="1" customWidth="1"/>
    <col min="6" max="6" width="10.25" bestFit="1" customWidth="1"/>
  </cols>
  <sheetData>
    <row r="1" spans="1:6" ht="26.25">
      <c r="A1" s="269" t="s">
        <v>1507</v>
      </c>
      <c r="B1" s="269"/>
      <c r="C1" s="269"/>
      <c r="D1" s="269"/>
      <c r="E1" s="269"/>
      <c r="F1" s="269"/>
    </row>
    <row r="2" spans="1:6">
      <c r="A2" s="338" t="s">
        <v>73</v>
      </c>
      <c r="B2" s="338"/>
      <c r="C2" s="338"/>
      <c r="D2" s="338"/>
      <c r="E2" s="338"/>
      <c r="F2" s="338"/>
    </row>
    <row r="3" spans="1:6" ht="36">
      <c r="A3" s="235" t="s">
        <v>74</v>
      </c>
      <c r="B3" s="235" t="s">
        <v>75</v>
      </c>
      <c r="C3" s="235" t="s">
        <v>76</v>
      </c>
      <c r="D3" s="235" t="s">
        <v>77</v>
      </c>
      <c r="E3" s="235" t="s">
        <v>78</v>
      </c>
      <c r="F3" s="235" t="s">
        <v>79</v>
      </c>
    </row>
    <row r="4" spans="1:6">
      <c r="A4" s="234" t="s">
        <v>80</v>
      </c>
      <c r="B4" s="196">
        <v>2619427</v>
      </c>
      <c r="C4" s="196">
        <v>2535276</v>
      </c>
      <c r="D4" s="196">
        <v>143796378</v>
      </c>
      <c r="E4" s="234">
        <v>54.9</v>
      </c>
      <c r="F4" s="215">
        <v>98708</v>
      </c>
    </row>
    <row r="5" spans="1:6">
      <c r="A5" s="234" t="s">
        <v>49</v>
      </c>
      <c r="B5" s="196">
        <v>395742</v>
      </c>
      <c r="C5" s="196">
        <v>382354</v>
      </c>
      <c r="D5" s="196">
        <v>20662785</v>
      </c>
      <c r="E5" s="234">
        <v>52.2</v>
      </c>
      <c r="F5" s="215">
        <v>108020.3</v>
      </c>
    </row>
    <row r="6" spans="1:6">
      <c r="A6" s="234" t="s">
        <v>50</v>
      </c>
      <c r="B6" s="196">
        <v>176019</v>
      </c>
      <c r="C6" s="196">
        <v>170780</v>
      </c>
      <c r="D6" s="196">
        <v>11873716</v>
      </c>
      <c r="E6" s="234">
        <v>67.5</v>
      </c>
      <c r="F6" s="215">
        <v>97788.5</v>
      </c>
    </row>
    <row r="7" spans="1:6">
      <c r="A7" s="234" t="s">
        <v>51</v>
      </c>
      <c r="B7" s="196">
        <v>126398</v>
      </c>
      <c r="C7" s="196">
        <v>122528</v>
      </c>
      <c r="D7" s="196">
        <v>7348659</v>
      </c>
      <c r="E7" s="234">
        <v>58.1</v>
      </c>
      <c r="F7" s="215">
        <v>96599.1</v>
      </c>
    </row>
    <row r="8" spans="1:6">
      <c r="A8" s="234" t="s">
        <v>52</v>
      </c>
      <c r="B8" s="196">
        <v>145779</v>
      </c>
      <c r="C8" s="196">
        <v>140650</v>
      </c>
      <c r="D8" s="196">
        <v>7452029</v>
      </c>
      <c r="E8" s="234">
        <v>51.1</v>
      </c>
      <c r="F8" s="215">
        <v>105345.7</v>
      </c>
    </row>
    <row r="9" spans="1:6">
      <c r="A9" s="234" t="s">
        <v>53</v>
      </c>
      <c r="B9" s="196">
        <v>69955</v>
      </c>
      <c r="C9" s="196">
        <v>67856</v>
      </c>
      <c r="D9" s="196">
        <v>4238018</v>
      </c>
      <c r="E9" s="234">
        <v>60.6</v>
      </c>
      <c r="F9" s="215">
        <v>97456.6</v>
      </c>
    </row>
    <row r="10" spans="1:6">
      <c r="A10" s="234" t="s">
        <v>54</v>
      </c>
      <c r="B10" s="196">
        <v>72904</v>
      </c>
      <c r="C10" s="196">
        <v>70798</v>
      </c>
      <c r="D10" s="196">
        <v>4070011</v>
      </c>
      <c r="E10" s="234">
        <v>55.8</v>
      </c>
      <c r="F10" s="215">
        <v>96995.1</v>
      </c>
    </row>
    <row r="11" spans="1:6">
      <c r="A11" s="234" t="s">
        <v>55</v>
      </c>
      <c r="B11" s="196">
        <v>51030</v>
      </c>
      <c r="C11" s="196">
        <v>49325</v>
      </c>
      <c r="D11" s="196">
        <v>2846759</v>
      </c>
      <c r="E11" s="234">
        <v>55.8</v>
      </c>
      <c r="F11" s="215">
        <v>100832.2</v>
      </c>
    </row>
    <row r="12" spans="1:6">
      <c r="A12" s="234" t="s">
        <v>56</v>
      </c>
      <c r="B12" s="196">
        <v>12038</v>
      </c>
      <c r="C12" s="196">
        <v>11680</v>
      </c>
      <c r="D12" s="196">
        <v>616514</v>
      </c>
      <c r="E12" s="234">
        <v>51.2</v>
      </c>
      <c r="F12" s="215">
        <v>100853.5</v>
      </c>
    </row>
    <row r="13" spans="1:6">
      <c r="A13" s="234" t="s">
        <v>57</v>
      </c>
      <c r="B13" s="196">
        <v>561971</v>
      </c>
      <c r="C13" s="196">
        <v>541188</v>
      </c>
      <c r="D13" s="196">
        <v>26686759</v>
      </c>
      <c r="E13" s="234">
        <v>47.5</v>
      </c>
      <c r="F13" s="215">
        <v>107187.6</v>
      </c>
    </row>
    <row r="14" spans="1:6">
      <c r="A14" s="234" t="s">
        <v>81</v>
      </c>
      <c r="B14" s="196">
        <v>100856</v>
      </c>
      <c r="C14" s="196">
        <v>97558</v>
      </c>
      <c r="D14" s="196">
        <v>4587398</v>
      </c>
      <c r="E14" s="234">
        <v>45.5</v>
      </c>
      <c r="F14" s="215">
        <v>98181.9</v>
      </c>
    </row>
    <row r="15" spans="1:6">
      <c r="A15" s="234" t="s">
        <v>58</v>
      </c>
      <c r="B15" s="196">
        <v>97060</v>
      </c>
      <c r="C15" s="196">
        <v>93931</v>
      </c>
      <c r="D15" s="196">
        <v>4950400</v>
      </c>
      <c r="E15" s="234">
        <v>51</v>
      </c>
      <c r="F15" s="215">
        <v>95334.9</v>
      </c>
    </row>
    <row r="16" spans="1:6">
      <c r="A16" s="234" t="s">
        <v>59</v>
      </c>
      <c r="B16" s="196">
        <v>133039</v>
      </c>
      <c r="C16" s="196">
        <v>129104</v>
      </c>
      <c r="D16" s="196">
        <v>7077919</v>
      </c>
      <c r="E16" s="234">
        <v>53.2</v>
      </c>
      <c r="F16" s="215">
        <v>91381.5</v>
      </c>
    </row>
    <row r="17" spans="1:6">
      <c r="A17" s="234" t="s">
        <v>60</v>
      </c>
      <c r="B17" s="196">
        <v>131556</v>
      </c>
      <c r="C17" s="196">
        <v>128468</v>
      </c>
      <c r="D17" s="196">
        <v>8658220</v>
      </c>
      <c r="E17" s="234">
        <v>65.8</v>
      </c>
      <c r="F17" s="215">
        <v>85567.5</v>
      </c>
    </row>
    <row r="18" spans="1:6">
      <c r="A18" s="12" t="s">
        <v>30</v>
      </c>
      <c r="B18" s="216">
        <v>140314</v>
      </c>
      <c r="C18" s="216">
        <v>136844</v>
      </c>
      <c r="D18" s="216">
        <v>9135634</v>
      </c>
      <c r="E18" s="12">
        <v>65.099999999999994</v>
      </c>
      <c r="F18" s="217">
        <v>86991</v>
      </c>
    </row>
    <row r="19" spans="1:6">
      <c r="A19" s="234" t="s">
        <v>61</v>
      </c>
      <c r="B19" s="196">
        <v>180493</v>
      </c>
      <c r="C19" s="196">
        <v>174955</v>
      </c>
      <c r="D19" s="196">
        <v>9998407</v>
      </c>
      <c r="E19" s="234">
        <v>55.4</v>
      </c>
      <c r="F19" s="215">
        <v>92338.6</v>
      </c>
    </row>
    <row r="20" spans="1:6">
      <c r="A20" s="234" t="s">
        <v>62</v>
      </c>
      <c r="B20" s="196">
        <v>187740</v>
      </c>
      <c r="C20" s="196">
        <v>181964</v>
      </c>
      <c r="D20" s="196">
        <v>11544103</v>
      </c>
      <c r="E20" s="234">
        <v>61.5</v>
      </c>
      <c r="F20" s="215">
        <v>93363.1</v>
      </c>
    </row>
    <row r="21" spans="1:6">
      <c r="A21" s="234" t="s">
        <v>63</v>
      </c>
      <c r="B21" s="196">
        <v>36533</v>
      </c>
      <c r="C21" s="196">
        <v>35293</v>
      </c>
      <c r="D21" s="196">
        <v>2049047</v>
      </c>
      <c r="E21" s="234">
        <v>56.1</v>
      </c>
      <c r="F21" s="215">
        <v>89098.9</v>
      </c>
    </row>
    <row r="22" spans="1:6">
      <c r="A22" s="355" t="s">
        <v>525</v>
      </c>
      <c r="B22" s="356"/>
      <c r="C22" s="356"/>
      <c r="D22" s="356"/>
      <c r="E22" s="356"/>
      <c r="F22" s="356"/>
    </row>
  </sheetData>
  <mergeCells count="3">
    <mergeCell ref="A2:F2"/>
    <mergeCell ref="A22:F22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24" sqref="E24"/>
    </sheetView>
  </sheetViews>
  <sheetFormatPr defaultRowHeight="16.5"/>
  <cols>
    <col min="1" max="1" width="14.375" customWidth="1"/>
    <col min="2" max="2" width="17.25" customWidth="1"/>
    <col min="3" max="3" width="24.75" customWidth="1"/>
    <col min="4" max="4" width="5.875" bestFit="1" customWidth="1"/>
  </cols>
  <sheetData>
    <row r="1" spans="1:4" ht="27" customHeight="1">
      <c r="A1" s="269" t="s">
        <v>693</v>
      </c>
      <c r="B1" s="269"/>
      <c r="C1" s="269"/>
      <c r="D1" s="269"/>
    </row>
    <row r="2" spans="1:4">
      <c r="A2" s="273" t="s">
        <v>310</v>
      </c>
      <c r="B2" s="273"/>
      <c r="C2" s="273"/>
      <c r="D2" s="273"/>
    </row>
    <row r="3" spans="1:4">
      <c r="A3" s="29" t="s">
        <v>74</v>
      </c>
      <c r="B3" s="29" t="s">
        <v>692</v>
      </c>
      <c r="C3" s="29" t="s">
        <v>1275</v>
      </c>
      <c r="D3" s="29" t="s">
        <v>689</v>
      </c>
    </row>
    <row r="4" spans="1:4">
      <c r="A4" s="33" t="s">
        <v>80</v>
      </c>
      <c r="B4" s="38">
        <v>25764381</v>
      </c>
      <c r="C4" s="38">
        <v>11157117</v>
      </c>
      <c r="D4" s="64">
        <f t="shared" ref="D4:D21" si="0">C4/B4*100</f>
        <v>43.304424818123906</v>
      </c>
    </row>
    <row r="5" spans="1:4">
      <c r="A5" s="33" t="s">
        <v>49</v>
      </c>
      <c r="B5" s="38">
        <v>4847870</v>
      </c>
      <c r="C5" s="38">
        <v>2332755</v>
      </c>
      <c r="D5" s="64">
        <f t="shared" si="0"/>
        <v>48.119173987751324</v>
      </c>
    </row>
    <row r="6" spans="1:4">
      <c r="A6" s="33" t="s">
        <v>50</v>
      </c>
      <c r="B6" s="38">
        <v>1688816</v>
      </c>
      <c r="C6" s="38">
        <v>677733</v>
      </c>
      <c r="D6" s="64">
        <f t="shared" si="0"/>
        <v>40.130659586361098</v>
      </c>
    </row>
    <row r="7" spans="1:4">
      <c r="A7" s="33" t="s">
        <v>51</v>
      </c>
      <c r="B7" s="38">
        <v>1208564</v>
      </c>
      <c r="C7" s="38">
        <v>497327</v>
      </c>
      <c r="D7" s="64">
        <f t="shared" si="0"/>
        <v>41.150241112593129</v>
      </c>
    </row>
    <row r="8" spans="1:4">
      <c r="A8" s="33" t="s">
        <v>52</v>
      </c>
      <c r="B8" s="38">
        <v>1496261</v>
      </c>
      <c r="C8" s="38">
        <v>671918</v>
      </c>
      <c r="D8" s="64">
        <f t="shared" si="0"/>
        <v>44.906470194705335</v>
      </c>
    </row>
    <row r="9" spans="1:4">
      <c r="A9" s="33" t="s">
        <v>53</v>
      </c>
      <c r="B9" s="38">
        <v>719177</v>
      </c>
      <c r="C9" s="38">
        <v>326606</v>
      </c>
      <c r="D9" s="64">
        <f t="shared" si="0"/>
        <v>45.413855003705621</v>
      </c>
    </row>
    <row r="10" spans="1:4">
      <c r="A10" s="33" t="s">
        <v>54</v>
      </c>
      <c r="B10" s="38">
        <v>723301</v>
      </c>
      <c r="C10" s="38">
        <v>328787</v>
      </c>
      <c r="D10" s="64">
        <f t="shared" si="0"/>
        <v>45.456455887659494</v>
      </c>
    </row>
    <row r="11" spans="1:4">
      <c r="A11" s="33" t="s">
        <v>55</v>
      </c>
      <c r="B11" s="38">
        <v>536607</v>
      </c>
      <c r="C11" s="38">
        <v>227782</v>
      </c>
      <c r="D11" s="64">
        <f t="shared" si="0"/>
        <v>42.448570369003761</v>
      </c>
    </row>
    <row r="12" spans="1:4">
      <c r="A12" s="33" t="s">
        <v>56</v>
      </c>
      <c r="B12" s="38">
        <v>193860</v>
      </c>
      <c r="C12" s="38">
        <v>99102</v>
      </c>
      <c r="D12" s="64">
        <f t="shared" si="0"/>
        <v>51.120396162178892</v>
      </c>
    </row>
    <row r="13" spans="1:4">
      <c r="A13" s="33" t="s">
        <v>57</v>
      </c>
      <c r="B13" s="38">
        <v>6773094</v>
      </c>
      <c r="C13" s="38">
        <v>3125332</v>
      </c>
      <c r="D13" s="64">
        <f t="shared" si="0"/>
        <v>46.143343057102115</v>
      </c>
    </row>
    <row r="14" spans="1:4">
      <c r="A14" s="33" t="s">
        <v>81</v>
      </c>
      <c r="B14" s="38">
        <v>759725</v>
      </c>
      <c r="C14" s="38">
        <v>280475</v>
      </c>
      <c r="D14" s="64">
        <f t="shared" si="0"/>
        <v>36.91796373687847</v>
      </c>
    </row>
    <row r="15" spans="1:4">
      <c r="A15" s="33" t="s">
        <v>58</v>
      </c>
      <c r="B15" s="38">
        <v>783304</v>
      </c>
      <c r="C15" s="38">
        <v>312466</v>
      </c>
      <c r="D15" s="64">
        <f t="shared" si="0"/>
        <v>39.890770377784357</v>
      </c>
    </row>
    <row r="16" spans="1:4">
      <c r="A16" s="33" t="s">
        <v>59</v>
      </c>
      <c r="B16" s="38">
        <v>1038496</v>
      </c>
      <c r="C16" s="38">
        <v>415269</v>
      </c>
      <c r="D16" s="64">
        <f t="shared" si="0"/>
        <v>39.987539672757528</v>
      </c>
    </row>
    <row r="17" spans="1:4">
      <c r="A17" s="33" t="s">
        <v>60</v>
      </c>
      <c r="B17" s="38">
        <v>882105</v>
      </c>
      <c r="C17" s="38">
        <v>331000</v>
      </c>
      <c r="D17" s="64">
        <f t="shared" si="0"/>
        <v>37.523877542922897</v>
      </c>
    </row>
    <row r="18" spans="1:4">
      <c r="A18" s="35" t="s">
        <v>30</v>
      </c>
      <c r="B18" s="43">
        <v>895131</v>
      </c>
      <c r="C18" s="43">
        <v>310244</v>
      </c>
      <c r="D18" s="65">
        <f t="shared" si="0"/>
        <v>34.659061075976588</v>
      </c>
    </row>
    <row r="19" spans="1:4">
      <c r="A19" s="33" t="s">
        <v>61</v>
      </c>
      <c r="B19" s="38">
        <v>1264999</v>
      </c>
      <c r="C19" s="38">
        <v>448673</v>
      </c>
      <c r="D19" s="64">
        <f t="shared" si="0"/>
        <v>35.468249382015323</v>
      </c>
    </row>
    <row r="20" spans="1:4">
      <c r="A20" s="33" t="s">
        <v>62</v>
      </c>
      <c r="B20" s="38">
        <v>1615491</v>
      </c>
      <c r="C20" s="38">
        <v>628471</v>
      </c>
      <c r="D20" s="64">
        <f t="shared" si="0"/>
        <v>38.902785592739299</v>
      </c>
    </row>
    <row r="21" spans="1:4">
      <c r="A21" s="33" t="s">
        <v>63</v>
      </c>
      <c r="B21" s="38">
        <v>337580</v>
      </c>
      <c r="C21" s="38">
        <v>143177</v>
      </c>
      <c r="D21" s="64">
        <f t="shared" si="0"/>
        <v>42.412761419515377</v>
      </c>
    </row>
    <row r="22" spans="1:4">
      <c r="A22" s="281" t="s">
        <v>1276</v>
      </c>
      <c r="B22" s="281"/>
      <c r="C22" s="281"/>
      <c r="D22" s="281"/>
    </row>
  </sheetData>
  <mergeCells count="3">
    <mergeCell ref="A2:D2"/>
    <mergeCell ref="A22:D22"/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83</vt:i4>
      </vt:variant>
    </vt:vector>
  </HeadingPairs>
  <TitlesOfParts>
    <vt:vector size="83" baseType="lpstr">
      <vt:lpstr>2024 공보계 지표 목록</vt:lpstr>
      <vt:lpstr>1.전라남도 분야별 의료취약지</vt:lpstr>
      <vt:lpstr>2. 분만의료 취약지 A등급</vt:lpstr>
      <vt:lpstr>3. 응급의료취약지</vt:lpstr>
      <vt:lpstr>4. 소아청소년과취약지</vt:lpstr>
      <vt:lpstr>5. 인공신장실취약지</vt:lpstr>
      <vt:lpstr>6. 전라남도 시·군별 인구 수</vt:lpstr>
      <vt:lpstr>7. 생산가능 인구 및 비율</vt:lpstr>
      <vt:lpstr>8. 가임여성인구비율</vt:lpstr>
      <vt:lpstr>9. 합계 및 모의 연령별 출산율</vt:lpstr>
      <vt:lpstr>10. 전라남도 시·군별 합계출산율</vt:lpstr>
      <vt:lpstr>11. 전라남도 시·군별 고령인구비율</vt:lpstr>
      <vt:lpstr>12. 전라남도 노년부양비 및 노령화지수</vt:lpstr>
      <vt:lpstr>13. 읍․면․동별 고령인구비율</vt:lpstr>
      <vt:lpstr>14.광역시도별 독거노인 가구 현황</vt:lpstr>
      <vt:lpstr>15. 전라남도 시군별 독거노인 가구 현황</vt:lpstr>
      <vt:lpstr>16.광역시도별 장애인 인구</vt:lpstr>
      <vt:lpstr>17.전라남도 시군별 장애인 인구</vt:lpstr>
      <vt:lpstr>18. 정신질환 수진자율</vt:lpstr>
      <vt:lpstr>19. 광역시도별 의료급여 수급권자</vt:lpstr>
      <vt:lpstr>20. 광역시․도별 다문화 가구</vt:lpstr>
      <vt:lpstr>21. 광역시·도별 재정자립도</vt:lpstr>
      <vt:lpstr>22. 전라남도 시·군별 재정자립도</vt:lpstr>
      <vt:lpstr>23. 광역시·도별 일반회계 중 보건의료예산 비중 </vt:lpstr>
      <vt:lpstr>24. 전라남도 시·군별 일반회계 중 보건의료예산 비중</vt:lpstr>
      <vt:lpstr>25. 전라남도 시·군별 기초생활 비율</vt:lpstr>
      <vt:lpstr>28. 기대수명</vt:lpstr>
      <vt:lpstr>29. 조사망률 및 연령표준화사망률</vt:lpstr>
      <vt:lpstr>30. 사망원인별 연령표준화 사망률</vt:lpstr>
      <vt:lpstr>31. 치료가능 사망률(OECD 기준)</vt:lpstr>
      <vt:lpstr>32. 심장질환 연령표준화 사망률</vt:lpstr>
      <vt:lpstr>33. 고의적 자해(자살) 사망률</vt:lpstr>
      <vt:lpstr>34. 전라남도 시·군별 고의적 자해(자살) 사망률</vt:lpstr>
      <vt:lpstr>35. 치매환자 유병 현황</vt:lpstr>
      <vt:lpstr>36. 전라남도 시·군별 치매환자 유병 현황</vt:lpstr>
      <vt:lpstr>37. 광역시·도별 결핵 신환자 수 및 율</vt:lpstr>
      <vt:lpstr>38. 법정감염병 지역별 신고 현황</vt:lpstr>
      <vt:lpstr>39. 비만률</vt:lpstr>
      <vt:lpstr>40. 전라남도 지역주민의 건강행태</vt:lpstr>
      <vt:lpstr>41. 흡연율</vt:lpstr>
      <vt:lpstr>42. 시도별 주관적 건강인지율</vt:lpstr>
      <vt:lpstr>43. 시군별 주관적 건강인지율</vt:lpstr>
      <vt:lpstr>44. 의료기관 수</vt:lpstr>
      <vt:lpstr>45. 병상 수</vt:lpstr>
      <vt:lpstr>46. 공공의료기관 분포 현황</vt:lpstr>
      <vt:lpstr>47. 전라남도 공공의료기관(2022년 기준)</vt:lpstr>
      <vt:lpstr>48. 공공의료기관 병상 분포 현황</vt:lpstr>
      <vt:lpstr>49. 공공의료기관 지역 내 의료서비스 점유율</vt:lpstr>
      <vt:lpstr>50. 응급의료기관 현황</vt:lpstr>
      <vt:lpstr>51. 2023년 권역 및 지역 책임의료기관 지정 현황</vt:lpstr>
      <vt:lpstr>52. 필수보건의료 협력 분야 영역별 확대 계획</vt:lpstr>
      <vt:lpstr>53. 감염병 관리기관 지정 현황</vt:lpstr>
      <vt:lpstr>54. 권역별 감염병 관리시설 현황</vt:lpstr>
      <vt:lpstr>55. 시·군 물리치료실 현황</vt:lpstr>
      <vt:lpstr>56. 응급의료 전용헬기 보유 및 실적</vt:lpstr>
      <vt:lpstr>57. 2023년 전라남도 응급의료 전용헬기 운영 현황</vt:lpstr>
      <vt:lpstr>58. 병원선 제원</vt:lpstr>
      <vt:lpstr>59. 병원선 인력</vt:lpstr>
      <vt:lpstr>60. 병원선 진료실적</vt:lpstr>
      <vt:lpstr>61. 시도별 의료인력 현황</vt:lpstr>
      <vt:lpstr>62. 전라남도 시군별 의료인력 현황</vt:lpstr>
      <vt:lpstr>63. 공공의료기관 인력 현황</vt:lpstr>
      <vt:lpstr>64. 응급의학과 의사 현황</vt:lpstr>
      <vt:lpstr>65. 응급의학전문의 환자 수</vt:lpstr>
      <vt:lpstr>66. 응급실 전담 간호사 현황</vt:lpstr>
      <vt:lpstr>67. 구급인력 수</vt:lpstr>
      <vt:lpstr>68. 전라남도 보건의료 관련 지원조직 현황</vt:lpstr>
      <vt:lpstr>69. 기준시간(60분) 내 의료자원 접근 불가능한 인구</vt:lpstr>
      <vt:lpstr>70. 관내 의료이용률</vt:lpstr>
      <vt:lpstr>71. 시도별 중증응급 환자 전문의 진료 및 전원율</vt:lpstr>
      <vt:lpstr>72. 기준시간(60분) 내 의료이용률(TRI)</vt:lpstr>
      <vt:lpstr>73. 시도별 분만 및 신생아 관내 의료이용률</vt:lpstr>
      <vt:lpstr>74. 전라남도 시·군별 분만 및 신생아 관내 의료이용</vt:lpstr>
      <vt:lpstr>76. 시·도 보건기관 이용 </vt:lpstr>
      <vt:lpstr>77. 전라남도 시·군별 보건기관 이용률</vt:lpstr>
      <vt:lpstr>78. 전라남도 다빈도 질환(입원)</vt:lpstr>
      <vt:lpstr>79. 전라남도 다빈도 질환(외래)</vt:lpstr>
      <vt:lpstr>80. 전라남도 고혈압 및 당뇨병 의료이용 현황</vt:lpstr>
      <vt:lpstr>81. 전라남도 2023년 금연클리닉 운영 실적</vt:lpstr>
      <vt:lpstr>82. 국가암검진 및 일반건강검진 수검률</vt:lpstr>
      <vt:lpstr>83. 시·군별 건강검진 수검률</vt:lpstr>
      <vt:lpstr>84. 전국 어린이 예방접종률 현황</vt:lpstr>
      <vt:lpstr>88. 장애인 의료이용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2024-01-02T01:53:25Z</dcterms:created>
  <dcterms:modified xsi:type="dcterms:W3CDTF">2024-01-17T06:30:41Z</dcterms:modified>
</cp:coreProperties>
</file>